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95" windowWidth="17115" windowHeight="7350" firstSheet="21" activeTab="28"/>
  </bookViews>
  <sheets>
    <sheet name="Крас 41А " sheetId="28" r:id="rId1"/>
    <sheet name="Чай 9 " sheetId="29" r:id="rId2"/>
    <sheet name="Цв бул 31 " sheetId="30" r:id="rId3"/>
    <sheet name="Пир 34 1" sheetId="31" r:id="rId4"/>
    <sheet name="пирог 6А" sheetId="32" r:id="rId5"/>
    <sheet name="гаг 44" sheetId="33" r:id="rId6"/>
    <sheet name="Гаг 25 " sheetId="34" r:id="rId7"/>
    <sheet name="Гуков 10 " sheetId="35" r:id="rId8"/>
    <sheet name="Полт 19 6 " sheetId="36" r:id="rId9"/>
    <sheet name="Пирог 34 2 " sheetId="37" r:id="rId10"/>
    <sheet name="Красн 39" sheetId="38" r:id="rId11"/>
    <sheet name="Гаг 20 " sheetId="39" r:id="rId12"/>
    <sheet name="Гаг 23" sheetId="40" r:id="rId13"/>
    <sheet name="Гаг 29А " sheetId="41" r:id="rId14"/>
    <sheet name="Гаг 48 " sheetId="42" r:id="rId15"/>
    <sheet name="Гаг 50" sheetId="43" r:id="rId16"/>
    <sheet name="Гаг 62" sheetId="45" r:id="rId17"/>
    <sheet name="Карл Л 13" sheetId="46" r:id="rId18"/>
    <sheet name="Крас 15 " sheetId="47" r:id="rId19"/>
    <sheet name="Крас 39А " sheetId="48" r:id="rId20"/>
    <sheet name="Новос 13" sheetId="49" r:id="rId21"/>
    <sheet name="Чайк 31" sheetId="50" r:id="rId22"/>
    <sheet name="Чайк 33 " sheetId="51" r:id="rId23"/>
    <sheet name="Гаг40 " sheetId="52" r:id="rId24"/>
    <sheet name="Пирог 20 " sheetId="53" r:id="rId25"/>
    <sheet name="Цвет бул.44 " sheetId="54" r:id="rId26"/>
    <sheet name="Виногр. 229 4" sheetId="55" r:id="rId27"/>
    <sheet name="Красноар 13" sheetId="56" r:id="rId28"/>
    <sheet name="Цвет бул 11" sheetId="57" r:id="rId29"/>
  </sheets>
  <calcPr calcId="144525"/>
</workbook>
</file>

<file path=xl/calcChain.xml><?xml version="1.0" encoding="utf-8"?>
<calcChain xmlns="http://schemas.openxmlformats.org/spreadsheetml/2006/main">
  <c r="H38" i="57" l="1"/>
  <c r="H33" i="57"/>
  <c r="H29" i="57"/>
  <c r="H34" i="57" s="1"/>
  <c r="H8" i="57"/>
  <c r="H34" i="56"/>
  <c r="H33" i="56"/>
  <c r="H31" i="56"/>
  <c r="H29" i="56"/>
  <c r="H8" i="56"/>
  <c r="H38" i="56" s="1"/>
  <c r="H34" i="55"/>
  <c r="H9" i="55"/>
  <c r="H38" i="55" s="1"/>
  <c r="H35" i="54"/>
  <c r="H34" i="54"/>
  <c r="H32" i="54"/>
  <c r="H10" i="54"/>
  <c r="H39" i="54" s="1"/>
  <c r="H35" i="53"/>
  <c r="H34" i="53"/>
  <c r="H32" i="53"/>
  <c r="H10" i="53"/>
  <c r="H39" i="53" s="1"/>
  <c r="H31" i="57" l="1"/>
  <c r="H31" i="55"/>
  <c r="H33" i="55"/>
  <c r="H38" i="52" l="1"/>
  <c r="H33" i="52"/>
  <c r="H38" i="51" l="1"/>
  <c r="H38" i="50" l="1"/>
  <c r="H33" i="50"/>
  <c r="H38" i="49" l="1"/>
  <c r="H30" i="48" l="1"/>
  <c r="H39" i="48"/>
  <c r="H34" i="48"/>
  <c r="H39" i="46" l="1"/>
  <c r="H34" i="46"/>
  <c r="H30" i="46"/>
  <c r="H39" i="45" l="1"/>
  <c r="H34" i="45"/>
  <c r="H30" i="45"/>
  <c r="H38" i="43" l="1"/>
  <c r="H32" i="42" l="1"/>
  <c r="H43" i="41" l="1"/>
  <c r="H39" i="41"/>
  <c r="H33" i="41"/>
  <c r="H11" i="41"/>
  <c r="H38" i="40" l="1"/>
  <c r="H33" i="40"/>
  <c r="H37" i="39" l="1"/>
  <c r="H38" i="38" l="1"/>
  <c r="H33" i="38"/>
  <c r="H38" i="37" l="1"/>
  <c r="H38" i="36" l="1"/>
  <c r="H33" i="36"/>
  <c r="H38" i="34" l="1"/>
  <c r="H33" i="34"/>
  <c r="H38" i="33" l="1"/>
  <c r="H33" i="33"/>
  <c r="H38" i="32" l="1"/>
  <c r="H38" i="31" l="1"/>
  <c r="H34" i="30" l="1"/>
  <c r="H37" i="29" l="1"/>
  <c r="H32" i="29"/>
  <c r="H34" i="52" l="1"/>
  <c r="H35" i="46"/>
  <c r="H33" i="39" l="1"/>
  <c r="H10" i="38"/>
  <c r="H34" i="34" l="1"/>
  <c r="H34" i="33"/>
  <c r="H33" i="29"/>
  <c r="H34" i="49" l="1"/>
  <c r="H33" i="42" l="1"/>
  <c r="H10" i="28" l="1"/>
  <c r="H38" i="28" l="1"/>
  <c r="H33" i="28"/>
  <c r="H34" i="31" l="1"/>
  <c r="H10" i="52" l="1"/>
  <c r="H10" i="51"/>
  <c r="H33" i="51" s="1"/>
  <c r="H10" i="50"/>
  <c r="H10" i="49"/>
  <c r="H33" i="49" s="1"/>
  <c r="H10" i="48"/>
  <c r="H9" i="47"/>
  <c r="H10" i="46"/>
  <c r="H10" i="45"/>
  <c r="H10" i="43"/>
  <c r="H33" i="43" s="1"/>
  <c r="H9" i="42"/>
  <c r="H37" i="42" s="1"/>
  <c r="H14" i="41"/>
  <c r="H37" i="41" s="1"/>
  <c r="H10" i="40"/>
  <c r="H9" i="39"/>
  <c r="H32" i="39" s="1"/>
  <c r="H10" i="37"/>
  <c r="H33" i="37" s="1"/>
  <c r="H9" i="35"/>
  <c r="H10" i="34"/>
  <c r="H10" i="33"/>
  <c r="H10" i="32"/>
  <c r="H33" i="32" s="1"/>
  <c r="H32" i="35" l="1"/>
  <c r="H37" i="35"/>
  <c r="H37" i="47"/>
  <c r="H32" i="47"/>
  <c r="H10" i="30"/>
  <c r="H9" i="29"/>
  <c r="H38" i="30" l="1"/>
  <c r="H33" i="30"/>
  <c r="H10" i="36"/>
  <c r="H34" i="36"/>
  <c r="H34" i="51" l="1"/>
  <c r="H31" i="52" l="1"/>
  <c r="H34" i="50" l="1"/>
  <c r="H31" i="50" l="1"/>
  <c r="H31" i="49" l="1"/>
  <c r="H35" i="48"/>
  <c r="H32" i="48" l="1"/>
  <c r="H30" i="47" l="1"/>
  <c r="H33" i="47"/>
  <c r="H35" i="45"/>
  <c r="H34" i="43"/>
  <c r="H32" i="46" l="1"/>
  <c r="H32" i="45"/>
  <c r="H31" i="43"/>
  <c r="H30" i="42" l="1"/>
  <c r="H38" i="41"/>
  <c r="H34" i="40"/>
  <c r="H35" i="41" l="1"/>
  <c r="H31" i="40"/>
  <c r="H30" i="39" l="1"/>
  <c r="H34" i="38" l="1"/>
  <c r="H31" i="38" l="1"/>
  <c r="H34" i="37"/>
  <c r="H31" i="37" l="1"/>
  <c r="H31" i="36" l="1"/>
  <c r="H33" i="35" l="1"/>
  <c r="H30" i="35" l="1"/>
  <c r="H31" i="34" l="1"/>
  <c r="H31" i="33"/>
  <c r="H10" i="31" l="1"/>
  <c r="H33" i="31" s="1"/>
  <c r="H34" i="32"/>
  <c r="H31" i="32" l="1"/>
  <c r="H31" i="31" l="1"/>
  <c r="H31" i="30" l="1"/>
  <c r="H30" i="29"/>
  <c r="H34" i="28" l="1"/>
  <c r="H31" i="28" l="1"/>
</calcChain>
</file>

<file path=xl/sharedStrings.xml><?xml version="1.0" encoding="utf-8"?>
<sst xmlns="http://schemas.openxmlformats.org/spreadsheetml/2006/main" count="997" uniqueCount="120">
  <si>
    <t>ВДГО</t>
  </si>
  <si>
    <t>ОПЛАЧЕНО</t>
  </si>
  <si>
    <t>Наименование расходов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</si>
  <si>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</si>
  <si>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</si>
  <si>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</si>
  <si>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</si>
  <si>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</si>
  <si>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</si>
  <si>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</si>
  <si>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</si>
  <si>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текущий и заявочный ремонт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</si>
  <si>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</si>
  <si>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</si>
  <si>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</si>
  <si>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</si>
  <si>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</si>
  <si>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</si>
  <si>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</si>
  <si>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</si>
  <si>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</si>
  <si>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</si>
  <si>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Чайковского № 9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</si>
  <si>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</si>
  <si>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</si>
  <si>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</si>
  <si>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</si>
  <si>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</si>
  <si>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</si>
  <si>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</si>
  <si>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</si>
  <si>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</si>
  <si>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</si>
  <si>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</si>
  <si>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-</t>
  </si>
  <si>
    <t>ОПЛАТА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</si>
  <si>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</si>
  <si>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</si>
  <si>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</si>
  <si>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</si>
  <si>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</si>
  <si>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НАСОС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</si>
  <si>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</si>
  <si>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</si>
  <si>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</si>
  <si>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</si>
  <si>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</si>
  <si>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</si>
  <si>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</si>
  <si>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</si>
  <si>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</si>
  <si>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</si>
  <si>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</si>
  <si>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</si>
  <si>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</si>
  <si>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</si>
  <si>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</si>
  <si>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</si>
  <si>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</si>
  <si>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</si>
  <si>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</si>
  <si>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</si>
  <si>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</si>
  <si>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</si>
  <si>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 xml:space="preserve"> </t>
  </si>
  <si>
    <t>за 2 квартал 2015г.</t>
  </si>
  <si>
    <t>Задолженность по содержанию на 01.04.2015г.</t>
  </si>
  <si>
    <t>Задолженность по содержанию на 30.06.2015г.</t>
  </si>
  <si>
    <t xml:space="preserve">Задолженность за содержание на 01.04.2015г. </t>
  </si>
  <si>
    <t xml:space="preserve">Задолженность за содержание на 30.06.2015г. </t>
  </si>
  <si>
    <t>Задолженность  за содерж. на 01.04.2015г.</t>
  </si>
  <si>
    <t>Задолженность  за содерж. на 30.06.2015г.</t>
  </si>
  <si>
    <t>за 2 квартал  2015г.</t>
  </si>
  <si>
    <t>Задолженность за содержание на 01.04.2015г.</t>
  </si>
  <si>
    <t>Задолженность за содержание на 30.06.2015г.</t>
  </si>
  <si>
    <t>Задолженность за содерж. на 01.04.2015г.</t>
  </si>
  <si>
    <t>Задолженность за содерж. на 30.06.2015г.</t>
  </si>
  <si>
    <t xml:space="preserve">Задолженность за содержан. на 01.04.2015г. </t>
  </si>
  <si>
    <t xml:space="preserve">Задолженность за содержан. на 30.06.2015г. </t>
  </si>
  <si>
    <t>за  2 квартал 2015г.</t>
  </si>
  <si>
    <t>Задолженность  за содержание на 01.04.2015г.</t>
  </si>
  <si>
    <t>Задолженность  за содержание на 30.06.2015г.</t>
  </si>
  <si>
    <t>Задолженность по содерж. на 01.04.2015г.</t>
  </si>
  <si>
    <t xml:space="preserve">за 2 квартал 2015г. </t>
  </si>
  <si>
    <t>Задолженность по содерж. на 30.06.2015г.</t>
  </si>
  <si>
    <t>Задолженность по оплате за насос на 01.04.2015г.</t>
  </si>
  <si>
    <t>Задолженность по оплате за насос на 30.06.2013г.</t>
  </si>
  <si>
    <t xml:space="preserve">Задолженность за содерж. на 01.04.2015г. </t>
  </si>
  <si>
    <t xml:space="preserve">Задолженность за содерж. на 30.06.2015г. </t>
  </si>
  <si>
    <t xml:space="preserve">Задолженность по содерж. на 01.04.2015г. </t>
  </si>
  <si>
    <t xml:space="preserve">Задолженность по содерж. на 30.06.2015г. </t>
  </si>
  <si>
    <t>Расходы ООО "Управа" по ул. Виноградная № 224/9</t>
  </si>
  <si>
    <t>Расходы ООО "Управа" по ул. Красноармейская № 13</t>
  </si>
  <si>
    <t>Расходы ООО "Управа" по ул. Цветной бульвар № 11</t>
  </si>
  <si>
    <t>Расходы по текущему ремонту:</t>
  </si>
  <si>
    <t>Текущий ремонт на 01.04.2015г.</t>
  </si>
  <si>
    <t>Текущий ремонт на 01.04.15г.</t>
  </si>
  <si>
    <t>Текущий ремонт на 30.06.15г.</t>
  </si>
  <si>
    <t>Задолженность по текущем. ремонту  на 01.04.2015г.</t>
  </si>
  <si>
    <t>Задолженность по текущему ремонту на 01.04.15г.</t>
  </si>
  <si>
    <t>Задолженность по текущему ремонту на 01.04.2015г.</t>
  </si>
  <si>
    <t>Задолженность по текущему ремонту  на 01.04.2015г.</t>
  </si>
  <si>
    <t>Задолженность по текущему ремонту на 30.06.2015г.</t>
  </si>
  <si>
    <t>Задолженность по текущему ремонту на 01.01.2015г.</t>
  </si>
  <si>
    <t>Текущий ремонт  на 01.04.2015г.</t>
  </si>
  <si>
    <t>Текущий ремонт на 01.05.2015г.</t>
  </si>
  <si>
    <t>ОПЛАЧЕНО за содержание</t>
  </si>
  <si>
    <t>Начислено за содержание</t>
  </si>
  <si>
    <t>ОПЛАЧЕНО по текущему ремонту</t>
  </si>
  <si>
    <t>Текущий ремонт на 30.06.2015г.</t>
  </si>
  <si>
    <t>ОПЛАЧЕНО за текущий ремонт</t>
  </si>
  <si>
    <t>Задолженность по текущему ремонту  на 30.06.2015г.</t>
  </si>
  <si>
    <t>Текущий ремонт  на 30.06.2015г.</t>
  </si>
  <si>
    <t>Содержание на 01.04.2015г.</t>
  </si>
  <si>
    <t>Содержание на 30.06.2015г.</t>
  </si>
  <si>
    <t>Задолженность по текущ. ремонту  на 30.06.2015г.</t>
  </si>
  <si>
    <t>Акт</t>
  </si>
  <si>
    <t>Задолженность по текущ. ремонту на 30.06.2015г.</t>
  </si>
  <si>
    <t>начислено за содержание</t>
  </si>
  <si>
    <t>Принят с 01.05.2015г.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</si>
</sst>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6" xfId="0" applyBorder="1"/>
    <xf numFmtId="0" fontId="0" fillId="0" borderId="5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left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0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26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40" xfId="0" applyBorder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1" fillId="0" borderId="3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0" fillId="0" borderId="0" xfId="0" applyBorder="1"/>
    <xf numFmtId="0" fontId="0" fillId="0" borderId="32" xfId="0" applyBorder="1" applyAlignment="1">
      <alignment horizontal="center"/>
    </xf>
    <xf numFmtId="0" fontId="0" fillId="0" borderId="32" xfId="0" applyBorder="1"/>
    <xf numFmtId="2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4" sqref="H4:I4"/>
    </sheetView>
  </sheetViews>
  <sheetFormatPr defaultRowHeight="15" x14ac:dyDescent="0.25"/>
  <sheetData>
    <row r="1" spans="1:9" ht="18.75" x14ac:dyDescent="0.3">
      <c r="A1" s="90" t="s">
        <v>23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1" t="s">
        <v>65</v>
      </c>
      <c r="D2" s="91"/>
      <c r="E2" s="91"/>
      <c r="F2" s="91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0" t="s">
        <v>66</v>
      </c>
      <c r="B4" s="11"/>
      <c r="C4" s="11"/>
      <c r="D4" s="11"/>
      <c r="E4" s="11"/>
      <c r="F4" s="11"/>
      <c r="G4" s="12"/>
      <c r="H4" s="94">
        <v>66270.759999999995</v>
      </c>
      <c r="I4" s="95"/>
    </row>
    <row r="5" spans="1:9" x14ac:dyDescent="0.25">
      <c r="A5" s="87"/>
      <c r="B5" s="88"/>
      <c r="C5" s="88"/>
      <c r="D5" s="88"/>
      <c r="E5" s="88"/>
      <c r="F5" s="88"/>
      <c r="G5" s="89"/>
      <c r="H5" s="18"/>
      <c r="I5" s="19"/>
    </row>
    <row r="6" spans="1:9" x14ac:dyDescent="0.25">
      <c r="A6" s="87" t="s">
        <v>95</v>
      </c>
      <c r="B6" s="88"/>
      <c r="C6" s="88"/>
      <c r="D6" s="88"/>
      <c r="E6" s="88"/>
      <c r="F6" s="88"/>
      <c r="G6" s="89"/>
      <c r="H6" s="18">
        <v>86803.53</v>
      </c>
      <c r="I6" s="19"/>
    </row>
    <row r="7" spans="1:9" x14ac:dyDescent="0.25">
      <c r="A7" s="10" t="s">
        <v>108</v>
      </c>
      <c r="B7" s="11"/>
      <c r="C7" s="11"/>
      <c r="D7" s="11"/>
      <c r="E7" s="11"/>
      <c r="F7" s="11"/>
      <c r="G7" s="12"/>
      <c r="H7" s="24">
        <v>30399.33</v>
      </c>
      <c r="I7" s="25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4">
        <v>1620</v>
      </c>
      <c r="I8" s="75"/>
    </row>
    <row r="9" spans="1:9" ht="15.75" thickBot="1" x14ac:dyDescent="0.3">
      <c r="A9" s="24"/>
      <c r="B9" s="84"/>
      <c r="C9" s="84"/>
      <c r="D9" s="84"/>
      <c r="E9" s="84"/>
      <c r="F9" s="84"/>
      <c r="G9" s="25"/>
      <c r="H9" s="24"/>
      <c r="I9" s="25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56"/>
      <c r="H10" s="85">
        <f>H11+H14+H18+H19+H21+H22+H24+H25+H26+H27</f>
        <v>114892.27</v>
      </c>
      <c r="I10" s="86"/>
    </row>
    <row r="11" spans="1:9" x14ac:dyDescent="0.25">
      <c r="A11" s="64" t="s">
        <v>62</v>
      </c>
      <c r="B11" s="65"/>
      <c r="C11" s="65"/>
      <c r="D11" s="65"/>
      <c r="E11" s="65"/>
      <c r="F11" s="65"/>
      <c r="G11" s="66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61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61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71"/>
      <c r="H15" s="62" t="s">
        <v>64</v>
      </c>
      <c r="I15" s="63"/>
    </row>
    <row r="16" spans="1:9" x14ac:dyDescent="0.25">
      <c r="A16" s="69"/>
      <c r="B16" s="70"/>
      <c r="C16" s="70"/>
      <c r="D16" s="70"/>
      <c r="E16" s="70"/>
      <c r="F16" s="70"/>
      <c r="G16" s="71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61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62">
        <v>1497.06</v>
      </c>
      <c r="I18" s="63"/>
    </row>
    <row r="19" spans="1:9" x14ac:dyDescent="0.25">
      <c r="A19" s="26" t="s">
        <v>54</v>
      </c>
      <c r="B19" s="27"/>
      <c r="C19" s="27"/>
      <c r="D19" s="27"/>
      <c r="E19" s="27"/>
      <c r="F19" s="27"/>
      <c r="G19" s="28"/>
      <c r="H19" s="72">
        <v>1467</v>
      </c>
      <c r="I19" s="73"/>
    </row>
    <row r="20" spans="1:9" x14ac:dyDescent="0.25">
      <c r="A20" s="76" t="s">
        <v>11</v>
      </c>
      <c r="B20" s="77"/>
      <c r="C20" s="77"/>
      <c r="D20" s="77"/>
      <c r="E20" s="77"/>
      <c r="F20" s="77"/>
      <c r="G20" s="78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8"/>
      <c r="H21" s="72">
        <v>3700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8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8"/>
      <c r="H24" s="24">
        <v>21093.09</v>
      </c>
      <c r="I24" s="25"/>
    </row>
    <row r="25" spans="1:9" x14ac:dyDescent="0.25">
      <c r="A25" s="26" t="s">
        <v>59</v>
      </c>
      <c r="B25" s="27"/>
      <c r="C25" s="27"/>
      <c r="D25" s="27"/>
      <c r="E25" s="27"/>
      <c r="F25" s="27"/>
      <c r="G25" s="28"/>
      <c r="H25" s="24">
        <v>62065.53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8"/>
      <c r="H26" s="36">
        <v>19054.11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8"/>
      <c r="H27" s="49">
        <v>753.31</v>
      </c>
      <c r="I27" s="50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75998.289999999994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40"/>
      <c r="H30" s="41">
        <v>0</v>
      </c>
      <c r="I30" s="42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40"/>
      <c r="H31" s="41">
        <f>H10+H30</f>
        <v>114892.27</v>
      </c>
      <c r="I31" s="42"/>
    </row>
    <row r="32" spans="1:9" x14ac:dyDescent="0.25">
      <c r="A32" s="43"/>
      <c r="B32" s="44"/>
      <c r="C32" s="44"/>
      <c r="D32" s="44"/>
      <c r="E32" s="44"/>
      <c r="F32" s="44"/>
      <c r="G32" s="45"/>
      <c r="H32" s="43"/>
      <c r="I32" s="45"/>
    </row>
    <row r="33" spans="1:9" x14ac:dyDescent="0.25">
      <c r="A33" s="10" t="s">
        <v>67</v>
      </c>
      <c r="B33" s="11"/>
      <c r="C33" s="11"/>
      <c r="D33" s="11"/>
      <c r="E33" s="11"/>
      <c r="F33" s="11"/>
      <c r="G33" s="12"/>
      <c r="H33" s="13">
        <f>H4+H10-H28</f>
        <v>105164.74</v>
      </c>
      <c r="I33" s="19"/>
    </row>
    <row r="34" spans="1:9" x14ac:dyDescent="0.25">
      <c r="A34" s="10" t="s">
        <v>109</v>
      </c>
      <c r="B34" s="11"/>
      <c r="C34" s="11"/>
      <c r="D34" s="11"/>
      <c r="E34" s="11"/>
      <c r="F34" s="11"/>
      <c r="G34" s="12"/>
      <c r="H34" s="13">
        <f>H6+H7+H8-H30</f>
        <v>118822.86</v>
      </c>
      <c r="I34" s="14"/>
    </row>
    <row r="35" spans="1:9" x14ac:dyDescent="0.25">
      <c r="A35" s="15"/>
      <c r="B35" s="16"/>
      <c r="C35" s="16"/>
      <c r="D35" s="16"/>
      <c r="E35" s="16"/>
      <c r="F35" s="16"/>
      <c r="G35" s="17"/>
      <c r="H35" s="18"/>
      <c r="I35" s="19"/>
    </row>
    <row r="36" spans="1:9" x14ac:dyDescent="0.25">
      <c r="A36" s="21" t="s">
        <v>16</v>
      </c>
      <c r="B36" s="22"/>
      <c r="C36" s="22"/>
      <c r="D36" s="22"/>
      <c r="E36" s="22"/>
      <c r="F36" s="22"/>
      <c r="G36" s="23"/>
      <c r="H36" s="24"/>
      <c r="I36" s="25"/>
    </row>
    <row r="37" spans="1:9" x14ac:dyDescent="0.25">
      <c r="A37" s="26" t="s">
        <v>17</v>
      </c>
      <c r="B37" s="27"/>
      <c r="C37" s="27"/>
      <c r="D37" s="27"/>
      <c r="E37" s="27"/>
      <c r="F37" s="27"/>
      <c r="G37" s="28"/>
      <c r="H37" s="29">
        <v>7.5</v>
      </c>
      <c r="I37" s="30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3"/>
      <c r="H38" s="34">
        <f>H10/H28*H37</f>
        <v>11.338308072457949</v>
      </c>
      <c r="I38" s="35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21:G21"/>
    <mergeCell ref="H21:I21"/>
    <mergeCell ref="A7:G7"/>
    <mergeCell ref="H7:I7"/>
    <mergeCell ref="A8:G8"/>
    <mergeCell ref="H8:I8"/>
    <mergeCell ref="A20:G20"/>
    <mergeCell ref="H20:I20"/>
    <mergeCell ref="A18:G18"/>
    <mergeCell ref="H18:I18"/>
    <mergeCell ref="A19:G19"/>
    <mergeCell ref="H19:I19"/>
    <mergeCell ref="A9:G9"/>
    <mergeCell ref="H9:I9"/>
    <mergeCell ref="A10:G10"/>
    <mergeCell ref="H10:I10"/>
    <mergeCell ref="A11:G11"/>
    <mergeCell ref="H11:I11"/>
    <mergeCell ref="A12:G12"/>
    <mergeCell ref="H12:I12"/>
    <mergeCell ref="A15:G16"/>
    <mergeCell ref="H15:I16"/>
    <mergeCell ref="A17:G17"/>
    <mergeCell ref="H17:I17"/>
    <mergeCell ref="A14:G14"/>
    <mergeCell ref="H14:I14"/>
    <mergeCell ref="A13:G13"/>
    <mergeCell ref="H13:I13"/>
    <mergeCell ref="A25:G25"/>
    <mergeCell ref="H25:I25"/>
    <mergeCell ref="A27:G27"/>
    <mergeCell ref="H27:I27"/>
    <mergeCell ref="A30:G30"/>
    <mergeCell ref="H30:I30"/>
    <mergeCell ref="A29:G29"/>
    <mergeCell ref="H29:I29"/>
    <mergeCell ref="A28:G28"/>
    <mergeCell ref="H28:I28"/>
    <mergeCell ref="A22:G22"/>
    <mergeCell ref="H22:I22"/>
    <mergeCell ref="A23:G23"/>
    <mergeCell ref="H23:I23"/>
    <mergeCell ref="A24:G24"/>
    <mergeCell ref="H24:I24"/>
    <mergeCell ref="A33:G33"/>
    <mergeCell ref="H33:I33"/>
    <mergeCell ref="A26:G26"/>
    <mergeCell ref="H26:I26"/>
    <mergeCell ref="A31:G31"/>
    <mergeCell ref="H31:I31"/>
    <mergeCell ref="A32:G32"/>
    <mergeCell ref="H32:I32"/>
    <mergeCell ref="A34:G34"/>
    <mergeCell ref="H34:I34"/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6" workbookViewId="0">
      <selection activeCell="Q19" sqref="Q19"/>
    </sheetView>
  </sheetViews>
  <sheetFormatPr defaultRowHeight="15" x14ac:dyDescent="0.25"/>
  <sheetData>
    <row r="1" spans="1:11" ht="18.75" x14ac:dyDescent="0.3">
      <c r="A1" s="90" t="s">
        <v>37</v>
      </c>
      <c r="B1" s="90"/>
      <c r="C1" s="90"/>
      <c r="D1" s="90"/>
      <c r="E1" s="90"/>
      <c r="F1" s="90"/>
      <c r="G1" s="90"/>
      <c r="H1" s="90"/>
      <c r="I1" s="90"/>
    </row>
    <row r="2" spans="1:11" ht="15.75" thickBot="1" x14ac:dyDescent="0.3">
      <c r="C2" s="98" t="s">
        <v>65</v>
      </c>
      <c r="D2" s="98"/>
      <c r="E2" s="98"/>
      <c r="F2" s="98"/>
    </row>
    <row r="3" spans="1:11" ht="15.75" thickBot="1" x14ac:dyDescent="0.3">
      <c r="A3" s="51"/>
      <c r="B3" s="52"/>
      <c r="C3" s="52"/>
      <c r="D3" s="52"/>
      <c r="E3" s="52"/>
      <c r="F3" s="52"/>
      <c r="G3" s="52"/>
      <c r="H3" s="92" t="s">
        <v>3</v>
      </c>
      <c r="I3" s="93"/>
    </row>
    <row r="4" spans="1:11" x14ac:dyDescent="0.25">
      <c r="A4" s="10" t="s">
        <v>75</v>
      </c>
      <c r="B4" s="11"/>
      <c r="C4" s="11"/>
      <c r="D4" s="11"/>
      <c r="E4" s="11"/>
      <c r="F4" s="11"/>
      <c r="G4" s="11"/>
      <c r="H4" s="94">
        <v>61922.6</v>
      </c>
      <c r="I4" s="95"/>
    </row>
    <row r="5" spans="1:11" x14ac:dyDescent="0.25">
      <c r="A5" s="18"/>
      <c r="B5" s="108"/>
      <c r="C5" s="108"/>
      <c r="D5" s="108"/>
      <c r="E5" s="108"/>
      <c r="F5" s="108"/>
      <c r="G5" s="19"/>
      <c r="H5" s="18"/>
      <c r="I5" s="19"/>
    </row>
    <row r="6" spans="1:11" x14ac:dyDescent="0.25">
      <c r="A6" s="10" t="s">
        <v>96</v>
      </c>
      <c r="B6" s="11"/>
      <c r="C6" s="11"/>
      <c r="D6" s="11"/>
      <c r="E6" s="11"/>
      <c r="F6" s="11"/>
      <c r="G6" s="11"/>
      <c r="H6" s="18">
        <v>104858.19</v>
      </c>
      <c r="I6" s="19"/>
    </row>
    <row r="7" spans="1:11" x14ac:dyDescent="0.25">
      <c r="A7" s="87" t="s">
        <v>110</v>
      </c>
      <c r="B7" s="88"/>
      <c r="C7" s="88"/>
      <c r="D7" s="88"/>
      <c r="E7" s="88"/>
      <c r="F7" s="88"/>
      <c r="G7" s="117"/>
      <c r="H7" s="29">
        <v>20293.72</v>
      </c>
      <c r="I7" s="30"/>
    </row>
    <row r="8" spans="1:11" x14ac:dyDescent="0.25">
      <c r="A8" s="59" t="s">
        <v>56</v>
      </c>
      <c r="B8" s="60"/>
      <c r="C8" s="60"/>
      <c r="D8" s="60"/>
      <c r="E8" s="60"/>
      <c r="F8" s="60"/>
      <c r="G8" s="61"/>
      <c r="H8" s="72">
        <v>1740</v>
      </c>
      <c r="I8" s="73"/>
    </row>
    <row r="9" spans="1:11" ht="15.75" thickBot="1" x14ac:dyDescent="0.3">
      <c r="A9" s="59"/>
      <c r="B9" s="60"/>
      <c r="C9" s="60"/>
      <c r="D9" s="60"/>
      <c r="E9" s="60"/>
      <c r="F9" s="60"/>
      <c r="G9" s="102"/>
      <c r="H9" s="62"/>
      <c r="I9" s="63"/>
    </row>
    <row r="10" spans="1:11" ht="15.75" thickBot="1" x14ac:dyDescent="0.3">
      <c r="A10" s="54" t="s">
        <v>107</v>
      </c>
      <c r="B10" s="55"/>
      <c r="C10" s="55"/>
      <c r="D10" s="55"/>
      <c r="E10" s="55"/>
      <c r="F10" s="55"/>
      <c r="G10" s="154"/>
      <c r="H10" s="85">
        <f>H11+H12+H13+H14+H15+H17+H18+H20+H21+H22+H23+H24+H25+H26+H27</f>
        <v>76609.289999999994</v>
      </c>
      <c r="I10" s="134"/>
    </row>
    <row r="11" spans="1:11" x14ac:dyDescent="0.25">
      <c r="A11" s="64" t="s">
        <v>62</v>
      </c>
      <c r="B11" s="65"/>
      <c r="C11" s="65"/>
      <c r="D11" s="65"/>
      <c r="E11" s="65"/>
      <c r="F11" s="65"/>
      <c r="G11" s="65"/>
      <c r="H11" s="67">
        <v>3768</v>
      </c>
      <c r="I11" s="68"/>
      <c r="K11" s="3"/>
    </row>
    <row r="12" spans="1:11" x14ac:dyDescent="0.25">
      <c r="A12" s="59" t="s">
        <v>5</v>
      </c>
      <c r="B12" s="60"/>
      <c r="C12" s="60"/>
      <c r="D12" s="60"/>
      <c r="E12" s="60"/>
      <c r="F12" s="60"/>
      <c r="G12" s="102"/>
      <c r="H12" s="62"/>
      <c r="I12" s="63"/>
    </row>
    <row r="13" spans="1:11" x14ac:dyDescent="0.25">
      <c r="A13" s="59" t="s">
        <v>6</v>
      </c>
      <c r="B13" s="60"/>
      <c r="C13" s="60"/>
      <c r="D13" s="60"/>
      <c r="E13" s="60"/>
      <c r="F13" s="60"/>
      <c r="G13" s="102"/>
      <c r="H13" s="62"/>
      <c r="I13" s="63"/>
    </row>
    <row r="14" spans="1:11" x14ac:dyDescent="0.25">
      <c r="A14" s="59" t="s">
        <v>7</v>
      </c>
      <c r="B14" s="60"/>
      <c r="C14" s="60"/>
      <c r="D14" s="60"/>
      <c r="E14" s="60"/>
      <c r="F14" s="60"/>
      <c r="G14" s="102"/>
      <c r="H14" s="62">
        <v>656.15</v>
      </c>
      <c r="I14" s="63"/>
    </row>
    <row r="15" spans="1:11" x14ac:dyDescent="0.25">
      <c r="A15" s="69" t="s">
        <v>8</v>
      </c>
      <c r="B15" s="70"/>
      <c r="C15" s="70"/>
      <c r="D15" s="70"/>
      <c r="E15" s="70"/>
      <c r="F15" s="70"/>
      <c r="G15" s="155"/>
      <c r="H15" s="62"/>
      <c r="I15" s="63"/>
    </row>
    <row r="16" spans="1:11" x14ac:dyDescent="0.25">
      <c r="A16" s="69"/>
      <c r="B16" s="70"/>
      <c r="C16" s="70"/>
      <c r="D16" s="70"/>
      <c r="E16" s="70"/>
      <c r="F16" s="70"/>
      <c r="G16" s="155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102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153"/>
      <c r="H18" s="62">
        <v>0</v>
      </c>
      <c r="I18" s="63"/>
    </row>
    <row r="19" spans="1:9" x14ac:dyDescent="0.25">
      <c r="A19" s="59" t="s">
        <v>55</v>
      </c>
      <c r="B19" s="60"/>
      <c r="C19" s="60"/>
      <c r="D19" s="60"/>
      <c r="E19" s="60"/>
      <c r="F19" s="60"/>
      <c r="G19" s="102"/>
      <c r="H19" s="24"/>
      <c r="I19" s="25"/>
    </row>
    <row r="20" spans="1:9" x14ac:dyDescent="0.25">
      <c r="A20" s="76" t="s">
        <v>11</v>
      </c>
      <c r="B20" s="77"/>
      <c r="C20" s="77"/>
      <c r="D20" s="77"/>
      <c r="E20" s="77"/>
      <c r="F20" s="77"/>
      <c r="G20" s="77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7"/>
      <c r="H21" s="72">
        <v>1776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7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7"/>
      <c r="H24" s="72">
        <v>12623.77</v>
      </c>
      <c r="I24" s="73"/>
    </row>
    <row r="25" spans="1:9" x14ac:dyDescent="0.25">
      <c r="A25" s="26" t="s">
        <v>53</v>
      </c>
      <c r="B25" s="27"/>
      <c r="C25" s="27"/>
      <c r="D25" s="27"/>
      <c r="E25" s="27"/>
      <c r="F25" s="27"/>
      <c r="G25" s="27"/>
      <c r="H25" s="24">
        <v>40111.74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7"/>
      <c r="H26" s="36">
        <v>12314.3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7"/>
      <c r="H27" s="49">
        <v>753.31</v>
      </c>
      <c r="I27" s="50"/>
    </row>
    <row r="28" spans="1:9" s="3" customFormat="1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46965.440000000002</v>
      </c>
      <c r="I28" s="58"/>
    </row>
    <row r="29" spans="1:9" ht="15.75" thickBot="1" x14ac:dyDescent="0.3">
      <c r="A29" s="6"/>
      <c r="B29" s="7"/>
      <c r="C29" s="7"/>
      <c r="D29" s="7"/>
      <c r="E29" s="7"/>
      <c r="F29" s="7"/>
      <c r="G29" s="7"/>
      <c r="H29" s="8"/>
      <c r="I29" s="9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39"/>
      <c r="H30" s="41">
        <v>0</v>
      </c>
      <c r="I30" s="93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39"/>
      <c r="H31" s="177">
        <f>H10+H30</f>
        <v>76609.289999999994</v>
      </c>
      <c r="I31" s="178"/>
    </row>
    <row r="32" spans="1:9" x14ac:dyDescent="0.25">
      <c r="A32" s="43"/>
      <c r="B32" s="44"/>
      <c r="C32" s="44"/>
      <c r="D32" s="44"/>
      <c r="E32" s="44"/>
      <c r="F32" s="44"/>
      <c r="G32" s="44"/>
      <c r="H32" s="123"/>
      <c r="I32" s="124"/>
    </row>
    <row r="33" spans="1:9" x14ac:dyDescent="0.25">
      <c r="A33" s="10" t="s">
        <v>76</v>
      </c>
      <c r="B33" s="11"/>
      <c r="C33" s="11"/>
      <c r="D33" s="11"/>
      <c r="E33" s="11"/>
      <c r="F33" s="11"/>
      <c r="G33" s="11"/>
      <c r="H33" s="125">
        <f>H4+H10-H28</f>
        <v>91566.449999999983</v>
      </c>
      <c r="I33" s="126"/>
    </row>
    <row r="34" spans="1:9" x14ac:dyDescent="0.25">
      <c r="A34" s="10" t="s">
        <v>109</v>
      </c>
      <c r="B34" s="11"/>
      <c r="C34" s="11"/>
      <c r="D34" s="11"/>
      <c r="E34" s="11"/>
      <c r="F34" s="11"/>
      <c r="G34" s="11"/>
      <c r="H34" s="13">
        <f>H6+H7+H8-H30</f>
        <v>126891.91</v>
      </c>
      <c r="I34" s="14"/>
    </row>
    <row r="35" spans="1:9" x14ac:dyDescent="0.25">
      <c r="A35" s="87"/>
      <c r="B35" s="88"/>
      <c r="C35" s="88"/>
      <c r="D35" s="88"/>
      <c r="E35" s="88"/>
      <c r="F35" s="88"/>
      <c r="G35" s="117"/>
      <c r="H35" s="18"/>
      <c r="I35" s="19"/>
    </row>
    <row r="36" spans="1:9" x14ac:dyDescent="0.25">
      <c r="A36" s="59" t="s">
        <v>16</v>
      </c>
      <c r="B36" s="60"/>
      <c r="C36" s="60"/>
      <c r="D36" s="60"/>
      <c r="E36" s="60"/>
      <c r="F36" s="60"/>
      <c r="G36" s="102"/>
      <c r="H36" s="62"/>
      <c r="I36" s="63"/>
    </row>
    <row r="37" spans="1:9" x14ac:dyDescent="0.25">
      <c r="A37" s="26" t="s">
        <v>17</v>
      </c>
      <c r="B37" s="27"/>
      <c r="C37" s="27"/>
      <c r="D37" s="27"/>
      <c r="E37" s="27"/>
      <c r="F37" s="27"/>
      <c r="G37" s="27"/>
      <c r="H37" s="13">
        <v>8.1</v>
      </c>
      <c r="I37" s="1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2"/>
      <c r="H38" s="105">
        <f>H10/H28*H37</f>
        <v>13.212593111019505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2">
    <mergeCell ref="A41:C41"/>
    <mergeCell ref="G41:I41"/>
    <mergeCell ref="A8:G8"/>
    <mergeCell ref="H8:I8"/>
    <mergeCell ref="H19:I19"/>
    <mergeCell ref="A35:G35"/>
    <mergeCell ref="H35:I35"/>
    <mergeCell ref="A36:G36"/>
    <mergeCell ref="H36:I36"/>
    <mergeCell ref="A37:G37"/>
    <mergeCell ref="H37:I37"/>
    <mergeCell ref="A34:G34"/>
    <mergeCell ref="H34:I34"/>
    <mergeCell ref="A32:G32"/>
    <mergeCell ref="H32:I32"/>
    <mergeCell ref="A33:G33"/>
    <mergeCell ref="H33:I33"/>
    <mergeCell ref="A38:G38"/>
    <mergeCell ref="H38:I38"/>
    <mergeCell ref="A27:G27"/>
    <mergeCell ref="H27:I27"/>
    <mergeCell ref="A30:G30"/>
    <mergeCell ref="H30:I30"/>
    <mergeCell ref="A31:G31"/>
    <mergeCell ref="H31:I31"/>
    <mergeCell ref="A28:G28"/>
    <mergeCell ref="H28:I28"/>
    <mergeCell ref="A24:G24"/>
    <mergeCell ref="H24:I24"/>
    <mergeCell ref="A25:G25"/>
    <mergeCell ref="H25:I25"/>
    <mergeCell ref="A26:G26"/>
    <mergeCell ref="H26:I26"/>
    <mergeCell ref="A14:G14"/>
    <mergeCell ref="H14:I14"/>
    <mergeCell ref="A15:G16"/>
    <mergeCell ref="A11:G11"/>
    <mergeCell ref="H11:I11"/>
    <mergeCell ref="A12:G12"/>
    <mergeCell ref="H12:I12"/>
    <mergeCell ref="A13:G13"/>
    <mergeCell ref="H15:I16"/>
    <mergeCell ref="A22:G22"/>
    <mergeCell ref="H22:I22"/>
    <mergeCell ref="A17:G17"/>
    <mergeCell ref="H17:I17"/>
    <mergeCell ref="A18:G18"/>
    <mergeCell ref="H18:I18"/>
    <mergeCell ref="A20:G20"/>
    <mergeCell ref="H20:I20"/>
    <mergeCell ref="A23:G23"/>
    <mergeCell ref="H23:I23"/>
    <mergeCell ref="A5:G5"/>
    <mergeCell ref="H5:I5"/>
    <mergeCell ref="A6:G6"/>
    <mergeCell ref="H6:I6"/>
    <mergeCell ref="H13:I13"/>
    <mergeCell ref="A7:G7"/>
    <mergeCell ref="H7:I7"/>
    <mergeCell ref="A9:G9"/>
    <mergeCell ref="H9:I9"/>
    <mergeCell ref="A10:G10"/>
    <mergeCell ref="H10:I10"/>
    <mergeCell ref="A21:G21"/>
    <mergeCell ref="H21:I21"/>
    <mergeCell ref="A19:G19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4" sqref="H4:I4"/>
    </sheetView>
  </sheetViews>
  <sheetFormatPr defaultRowHeight="15" x14ac:dyDescent="0.25"/>
  <sheetData>
    <row r="1" spans="1:9" ht="18.75" x14ac:dyDescent="0.3">
      <c r="A1" s="90" t="s">
        <v>33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83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87" t="s">
        <v>82</v>
      </c>
      <c r="B4" s="88"/>
      <c r="C4" s="88"/>
      <c r="D4" s="88"/>
      <c r="E4" s="88"/>
      <c r="F4" s="88"/>
      <c r="G4" s="117"/>
      <c r="H4" s="94">
        <v>41143.78</v>
      </c>
      <c r="I4" s="95"/>
    </row>
    <row r="5" spans="1:9" x14ac:dyDescent="0.25">
      <c r="A5" s="24"/>
      <c r="B5" s="84"/>
      <c r="C5" s="84"/>
      <c r="D5" s="84"/>
      <c r="E5" s="84"/>
      <c r="F5" s="84"/>
      <c r="G5" s="25"/>
      <c r="H5" s="18"/>
      <c r="I5" s="19"/>
    </row>
    <row r="6" spans="1:9" x14ac:dyDescent="0.25">
      <c r="A6" s="10" t="s">
        <v>101</v>
      </c>
      <c r="B6" s="11"/>
      <c r="C6" s="11"/>
      <c r="D6" s="11"/>
      <c r="E6" s="11"/>
      <c r="F6" s="11"/>
      <c r="G6" s="12"/>
      <c r="H6" s="157">
        <v>419613.07</v>
      </c>
      <c r="I6" s="175"/>
    </row>
    <row r="7" spans="1:9" x14ac:dyDescent="0.25">
      <c r="A7" s="10" t="s">
        <v>110</v>
      </c>
      <c r="B7" s="11"/>
      <c r="C7" s="11"/>
      <c r="D7" s="11"/>
      <c r="E7" s="11"/>
      <c r="F7" s="11"/>
      <c r="G7" s="12"/>
      <c r="H7" s="18">
        <v>9268.84</v>
      </c>
      <c r="I7" s="19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202">
        <v>1440</v>
      </c>
      <c r="I8" s="203"/>
    </row>
    <row r="9" spans="1:9" ht="15.75" thickBot="1" x14ac:dyDescent="0.3">
      <c r="A9" s="59"/>
      <c r="B9" s="60"/>
      <c r="C9" s="60"/>
      <c r="D9" s="60"/>
      <c r="E9" s="60"/>
      <c r="F9" s="60"/>
      <c r="G9" s="61"/>
      <c r="H9" s="62"/>
      <c r="I9" s="63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56"/>
      <c r="H10" s="85">
        <f>H11+H12+H13+H14+H15+H17+H18+H20+H21+H22+H23+H24+H25+H26+H27+H19</f>
        <v>98050.3</v>
      </c>
      <c r="I10" s="134"/>
    </row>
    <row r="11" spans="1:9" x14ac:dyDescent="0.25">
      <c r="A11" s="64" t="s">
        <v>62</v>
      </c>
      <c r="B11" s="65"/>
      <c r="C11" s="65"/>
      <c r="D11" s="65"/>
      <c r="E11" s="65"/>
      <c r="F11" s="65"/>
      <c r="G11" s="66"/>
      <c r="H11" s="67">
        <v>1210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61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61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71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61"/>
      <c r="H17" s="62"/>
      <c r="I17" s="63"/>
    </row>
    <row r="18" spans="1:9" x14ac:dyDescent="0.25">
      <c r="A18" s="197" t="s">
        <v>0</v>
      </c>
      <c r="B18" s="198"/>
      <c r="C18" s="198"/>
      <c r="D18" s="198"/>
      <c r="E18" s="198"/>
      <c r="F18" s="198"/>
      <c r="G18" s="199"/>
      <c r="H18" s="200">
        <v>0</v>
      </c>
      <c r="I18" s="201"/>
    </row>
    <row r="19" spans="1:9" x14ac:dyDescent="0.25">
      <c r="A19" s="59" t="s">
        <v>55</v>
      </c>
      <c r="B19" s="60"/>
      <c r="C19" s="60"/>
      <c r="D19" s="60"/>
      <c r="E19" s="60"/>
      <c r="F19" s="60"/>
      <c r="G19" s="61"/>
      <c r="H19" s="182">
        <v>856.8</v>
      </c>
      <c r="I19" s="183"/>
    </row>
    <row r="20" spans="1:9" x14ac:dyDescent="0.25">
      <c r="A20" s="194" t="s">
        <v>11</v>
      </c>
      <c r="B20" s="195"/>
      <c r="C20" s="195"/>
      <c r="D20" s="195"/>
      <c r="E20" s="195"/>
      <c r="F20" s="195"/>
      <c r="G20" s="196"/>
      <c r="H20" s="188"/>
      <c r="I20" s="189"/>
    </row>
    <row r="21" spans="1:9" x14ac:dyDescent="0.25">
      <c r="A21" s="26" t="s">
        <v>12</v>
      </c>
      <c r="B21" s="27"/>
      <c r="C21" s="27"/>
      <c r="D21" s="27"/>
      <c r="E21" s="27"/>
      <c r="F21" s="27"/>
      <c r="G21" s="28"/>
      <c r="H21" s="192">
        <v>3145</v>
      </c>
      <c r="I21" s="193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188">
        <v>4606.0200000000004</v>
      </c>
      <c r="I22" s="189"/>
    </row>
    <row r="23" spans="1:9" x14ac:dyDescent="0.25">
      <c r="A23" s="26" t="s">
        <v>19</v>
      </c>
      <c r="B23" s="27"/>
      <c r="C23" s="27"/>
      <c r="D23" s="27"/>
      <c r="E23" s="27"/>
      <c r="F23" s="27"/>
      <c r="G23" s="28"/>
      <c r="H23" s="188"/>
      <c r="I23" s="189"/>
    </row>
    <row r="24" spans="1:9" x14ac:dyDescent="0.25">
      <c r="A24" s="26" t="s">
        <v>13</v>
      </c>
      <c r="B24" s="27"/>
      <c r="C24" s="27"/>
      <c r="D24" s="27"/>
      <c r="E24" s="27"/>
      <c r="F24" s="27"/>
      <c r="G24" s="28"/>
      <c r="H24" s="188">
        <v>17585.82</v>
      </c>
      <c r="I24" s="189"/>
    </row>
    <row r="25" spans="1:9" x14ac:dyDescent="0.25">
      <c r="A25" s="26" t="s">
        <v>53</v>
      </c>
      <c r="B25" s="27"/>
      <c r="C25" s="27"/>
      <c r="D25" s="27"/>
      <c r="E25" s="27"/>
      <c r="F25" s="27"/>
      <c r="G25" s="28"/>
      <c r="H25" s="190">
        <v>52974.14</v>
      </c>
      <c r="I25" s="191"/>
    </row>
    <row r="26" spans="1:9" x14ac:dyDescent="0.25">
      <c r="A26" s="26" t="s">
        <v>14</v>
      </c>
      <c r="B26" s="27"/>
      <c r="C26" s="27"/>
      <c r="D26" s="27"/>
      <c r="E26" s="27"/>
      <c r="F26" s="27"/>
      <c r="G26" s="28"/>
      <c r="H26" s="182">
        <v>16263.06</v>
      </c>
      <c r="I26" s="183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8"/>
      <c r="H27" s="184">
        <v>753.31</v>
      </c>
      <c r="I27" s="185"/>
    </row>
    <row r="28" spans="1:9" s="3" customFormat="1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82969.55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186"/>
      <c r="I29" s="187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40"/>
      <c r="H30" s="41">
        <v>0</v>
      </c>
      <c r="I30" s="42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40"/>
      <c r="H31" s="41">
        <f>H10+H30</f>
        <v>98050.3</v>
      </c>
      <c r="I31" s="42"/>
    </row>
    <row r="32" spans="1:9" x14ac:dyDescent="0.25">
      <c r="A32" s="94"/>
      <c r="B32" s="159"/>
      <c r="C32" s="159"/>
      <c r="D32" s="159"/>
      <c r="E32" s="159"/>
      <c r="F32" s="159"/>
      <c r="G32" s="95"/>
      <c r="H32" s="43"/>
      <c r="I32" s="45"/>
    </row>
    <row r="33" spans="1:9" x14ac:dyDescent="0.25">
      <c r="A33" s="87" t="s">
        <v>84</v>
      </c>
      <c r="B33" s="88"/>
      <c r="C33" s="88"/>
      <c r="D33" s="88"/>
      <c r="E33" s="88"/>
      <c r="F33" s="88"/>
      <c r="G33" s="117"/>
      <c r="H33" s="13">
        <f>H4+H10-H28</f>
        <v>56224.530000000013</v>
      </c>
      <c r="I33" s="19"/>
    </row>
    <row r="34" spans="1:9" x14ac:dyDescent="0.25">
      <c r="A34" s="10" t="s">
        <v>115</v>
      </c>
      <c r="B34" s="11"/>
      <c r="C34" s="11"/>
      <c r="D34" s="11"/>
      <c r="E34" s="11"/>
      <c r="F34" s="11"/>
      <c r="G34" s="12"/>
      <c r="H34" s="13">
        <f>H6-H7-H8+H30</f>
        <v>408904.23</v>
      </c>
      <c r="I34" s="19"/>
    </row>
    <row r="35" spans="1:9" x14ac:dyDescent="0.25">
      <c r="A35" s="179"/>
      <c r="B35" s="180"/>
      <c r="C35" s="180"/>
      <c r="D35" s="180"/>
      <c r="E35" s="180"/>
      <c r="F35" s="180"/>
      <c r="G35" s="181"/>
      <c r="H35" s="24"/>
      <c r="I35" s="25"/>
    </row>
    <row r="36" spans="1:9" x14ac:dyDescent="0.25">
      <c r="A36" s="87" t="s">
        <v>16</v>
      </c>
      <c r="B36" s="88"/>
      <c r="C36" s="88"/>
      <c r="D36" s="88"/>
      <c r="E36" s="88"/>
      <c r="F36" s="88"/>
      <c r="G36" s="89"/>
      <c r="H36" s="62"/>
      <c r="I36" s="63"/>
    </row>
    <row r="37" spans="1:9" x14ac:dyDescent="0.25">
      <c r="A37" s="26" t="s">
        <v>17</v>
      </c>
      <c r="B37" s="27"/>
      <c r="C37" s="27"/>
      <c r="D37" s="27"/>
      <c r="E37" s="27"/>
      <c r="F37" s="27"/>
      <c r="G37" s="28"/>
      <c r="H37" s="29">
        <v>9</v>
      </c>
      <c r="I37" s="30"/>
    </row>
    <row r="38" spans="1:9" ht="15.75" thickBot="1" x14ac:dyDescent="0.3">
      <c r="A38" s="31" t="s">
        <v>60</v>
      </c>
      <c r="B38" s="32"/>
      <c r="C38" s="32"/>
      <c r="D38" s="32"/>
      <c r="E38" s="32"/>
      <c r="F38" s="32"/>
      <c r="G38" s="33"/>
      <c r="H38" s="105">
        <f>H10/H28*H37</f>
        <v>10.635862192816521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  <mergeCell ref="A10:G10"/>
    <mergeCell ref="H10:I10"/>
    <mergeCell ref="H15:I16"/>
    <mergeCell ref="A7:G7"/>
    <mergeCell ref="H7:I7"/>
    <mergeCell ref="A9:G9"/>
    <mergeCell ref="H9:I9"/>
    <mergeCell ref="A8:G8"/>
    <mergeCell ref="H8:I8"/>
    <mergeCell ref="A17:G17"/>
    <mergeCell ref="H17:I17"/>
    <mergeCell ref="A18:G18"/>
    <mergeCell ref="H18:I18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21:I21"/>
    <mergeCell ref="H19:I19"/>
    <mergeCell ref="A19:G19"/>
    <mergeCell ref="A22:G22"/>
    <mergeCell ref="H22:I22"/>
    <mergeCell ref="A20:G20"/>
    <mergeCell ref="H20:I20"/>
    <mergeCell ref="A21:G21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2:G32"/>
    <mergeCell ref="H32:I32"/>
    <mergeCell ref="A30:G30"/>
    <mergeCell ref="H30:I30"/>
    <mergeCell ref="A31:G31"/>
    <mergeCell ref="H31:I31"/>
    <mergeCell ref="A28:G28"/>
    <mergeCell ref="H28:I28"/>
    <mergeCell ref="A29:G29"/>
    <mergeCell ref="H29:I29"/>
    <mergeCell ref="A33:G33"/>
    <mergeCell ref="H33:I33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16" workbookViewId="0">
      <selection activeCell="L36" sqref="L36"/>
    </sheetView>
  </sheetViews>
  <sheetFormatPr defaultRowHeight="15" x14ac:dyDescent="0.25"/>
  <sheetData>
    <row r="1" spans="1:9" ht="18.75" x14ac:dyDescent="0.3">
      <c r="A1" s="90" t="s">
        <v>38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92" t="s">
        <v>3</v>
      </c>
      <c r="I3" s="93"/>
    </row>
    <row r="4" spans="1:9" x14ac:dyDescent="0.25">
      <c r="A4" s="10" t="s">
        <v>75</v>
      </c>
      <c r="B4" s="11"/>
      <c r="C4" s="11"/>
      <c r="D4" s="11"/>
      <c r="E4" s="11"/>
      <c r="F4" s="11"/>
      <c r="G4" s="11"/>
      <c r="H4" s="94">
        <v>51736.3</v>
      </c>
      <c r="I4" s="95"/>
    </row>
    <row r="5" spans="1:9" x14ac:dyDescent="0.25">
      <c r="A5" s="10"/>
      <c r="B5" s="11"/>
      <c r="C5" s="11"/>
      <c r="D5" s="11"/>
      <c r="E5" s="11"/>
      <c r="F5" s="11"/>
      <c r="G5" s="11"/>
      <c r="H5" s="18"/>
      <c r="I5" s="19"/>
    </row>
    <row r="6" spans="1:9" x14ac:dyDescent="0.25">
      <c r="A6" s="10" t="s">
        <v>101</v>
      </c>
      <c r="B6" s="11"/>
      <c r="C6" s="11"/>
      <c r="D6" s="11"/>
      <c r="E6" s="11"/>
      <c r="F6" s="11"/>
      <c r="G6" s="12"/>
      <c r="H6" s="13">
        <v>62500</v>
      </c>
      <c r="I6" s="14"/>
    </row>
    <row r="7" spans="1:9" x14ac:dyDescent="0.25">
      <c r="A7" s="59" t="s">
        <v>56</v>
      </c>
      <c r="B7" s="60"/>
      <c r="C7" s="60"/>
      <c r="D7" s="60"/>
      <c r="E7" s="60"/>
      <c r="F7" s="60"/>
      <c r="G7" s="61"/>
      <c r="H7" s="74">
        <v>1020</v>
      </c>
      <c r="I7" s="75"/>
    </row>
    <row r="8" spans="1:9" ht="15.75" thickBot="1" x14ac:dyDescent="0.3">
      <c r="A8" s="24"/>
      <c r="B8" s="84"/>
      <c r="C8" s="84"/>
      <c r="D8" s="84"/>
      <c r="E8" s="84"/>
      <c r="F8" s="84"/>
      <c r="G8" s="25"/>
      <c r="H8" s="24"/>
      <c r="I8" s="25"/>
    </row>
    <row r="9" spans="1:9" ht="15.75" thickBot="1" x14ac:dyDescent="0.3">
      <c r="A9" s="54" t="s">
        <v>107</v>
      </c>
      <c r="B9" s="55"/>
      <c r="C9" s="55"/>
      <c r="D9" s="55"/>
      <c r="E9" s="55"/>
      <c r="F9" s="55"/>
      <c r="G9" s="154"/>
      <c r="H9" s="85">
        <f>H10+H11+H12+H13+H14+H16+H17+H19+H20+H21+H22+H23+H24+H25+H26+H18</f>
        <v>35910.46</v>
      </c>
      <c r="I9" s="134"/>
    </row>
    <row r="10" spans="1:9" x14ac:dyDescent="0.25">
      <c r="A10" s="64" t="s">
        <v>62</v>
      </c>
      <c r="B10" s="65"/>
      <c r="C10" s="65"/>
      <c r="D10" s="65"/>
      <c r="E10" s="65"/>
      <c r="F10" s="65"/>
      <c r="G10" s="65"/>
      <c r="H10" s="127">
        <v>0</v>
      </c>
      <c r="I10" s="128"/>
    </row>
    <row r="11" spans="1:9" x14ac:dyDescent="0.25">
      <c r="A11" s="59" t="s">
        <v>5</v>
      </c>
      <c r="B11" s="60"/>
      <c r="C11" s="60"/>
      <c r="D11" s="60"/>
      <c r="E11" s="60"/>
      <c r="F11" s="60"/>
      <c r="G11" s="102"/>
      <c r="H11" s="62"/>
      <c r="I11" s="63"/>
    </row>
    <row r="12" spans="1:9" x14ac:dyDescent="0.25">
      <c r="A12" s="59" t="s">
        <v>6</v>
      </c>
      <c r="B12" s="60"/>
      <c r="C12" s="60"/>
      <c r="D12" s="60"/>
      <c r="E12" s="60"/>
      <c r="F12" s="60"/>
      <c r="G12" s="102"/>
      <c r="H12" s="62"/>
      <c r="I12" s="63"/>
    </row>
    <row r="13" spans="1:9" x14ac:dyDescent="0.25">
      <c r="A13" s="59" t="s">
        <v>7</v>
      </c>
      <c r="B13" s="60"/>
      <c r="C13" s="60"/>
      <c r="D13" s="60"/>
      <c r="E13" s="60"/>
      <c r="F13" s="60"/>
      <c r="G13" s="102"/>
      <c r="H13" s="62">
        <v>656.15</v>
      </c>
      <c r="I13" s="63"/>
    </row>
    <row r="14" spans="1:9" x14ac:dyDescent="0.25">
      <c r="A14" s="69" t="s">
        <v>8</v>
      </c>
      <c r="B14" s="70"/>
      <c r="C14" s="70"/>
      <c r="D14" s="70"/>
      <c r="E14" s="70"/>
      <c r="F14" s="70"/>
      <c r="G14" s="155"/>
      <c r="H14" s="62"/>
      <c r="I14" s="63"/>
    </row>
    <row r="15" spans="1:9" x14ac:dyDescent="0.25">
      <c r="A15" s="69"/>
      <c r="B15" s="70"/>
      <c r="C15" s="70"/>
      <c r="D15" s="70"/>
      <c r="E15" s="70"/>
      <c r="F15" s="70"/>
      <c r="G15" s="155"/>
      <c r="H15" s="62"/>
      <c r="I15" s="63"/>
    </row>
    <row r="16" spans="1:9" x14ac:dyDescent="0.25">
      <c r="A16" s="59" t="s">
        <v>10</v>
      </c>
      <c r="B16" s="60"/>
      <c r="C16" s="60"/>
      <c r="D16" s="60"/>
      <c r="E16" s="60"/>
      <c r="F16" s="60"/>
      <c r="G16" s="102"/>
      <c r="H16" s="62"/>
      <c r="I16" s="63"/>
    </row>
    <row r="17" spans="1:9" x14ac:dyDescent="0.25">
      <c r="A17" s="81" t="s">
        <v>0</v>
      </c>
      <c r="B17" s="82"/>
      <c r="C17" s="82"/>
      <c r="D17" s="82"/>
      <c r="E17" s="82"/>
      <c r="F17" s="82"/>
      <c r="G17" s="153"/>
      <c r="H17" s="62">
        <v>499.02</v>
      </c>
      <c r="I17" s="63"/>
    </row>
    <row r="18" spans="1:9" x14ac:dyDescent="0.25">
      <c r="A18" s="59" t="s">
        <v>55</v>
      </c>
      <c r="B18" s="60"/>
      <c r="C18" s="60"/>
      <c r="D18" s="60"/>
      <c r="E18" s="60"/>
      <c r="F18" s="60"/>
      <c r="G18" s="102"/>
      <c r="H18" s="62">
        <v>466.65</v>
      </c>
      <c r="I18" s="63"/>
    </row>
    <row r="19" spans="1:9" x14ac:dyDescent="0.25">
      <c r="A19" s="76" t="s">
        <v>11</v>
      </c>
      <c r="B19" s="77"/>
      <c r="C19" s="77"/>
      <c r="D19" s="77"/>
      <c r="E19" s="77"/>
      <c r="F19" s="77"/>
      <c r="G19" s="77"/>
      <c r="H19" s="79"/>
      <c r="I19" s="80"/>
    </row>
    <row r="20" spans="1:9" x14ac:dyDescent="0.25">
      <c r="A20" s="26" t="s">
        <v>12</v>
      </c>
      <c r="B20" s="27"/>
      <c r="C20" s="27"/>
      <c r="D20" s="27"/>
      <c r="E20" s="27"/>
      <c r="F20" s="27"/>
      <c r="G20" s="27"/>
      <c r="H20" s="72">
        <v>888</v>
      </c>
      <c r="I20" s="73"/>
    </row>
    <row r="21" spans="1:9" x14ac:dyDescent="0.25">
      <c r="A21" s="26" t="s">
        <v>18</v>
      </c>
      <c r="B21" s="27"/>
      <c r="C21" s="27"/>
      <c r="D21" s="27"/>
      <c r="E21" s="27"/>
      <c r="F21" s="27"/>
      <c r="G21" s="27"/>
      <c r="H21" s="24">
        <v>4606.0200000000004</v>
      </c>
      <c r="I21" s="25"/>
    </row>
    <row r="22" spans="1:9" x14ac:dyDescent="0.25">
      <c r="A22" s="26" t="s">
        <v>19</v>
      </c>
      <c r="B22" s="27"/>
      <c r="C22" s="27"/>
      <c r="D22" s="27"/>
      <c r="E22" s="27"/>
      <c r="F22" s="27"/>
      <c r="G22" s="27"/>
      <c r="H22" s="36"/>
      <c r="I22" s="37"/>
    </row>
    <row r="23" spans="1:9" x14ac:dyDescent="0.25">
      <c r="A23" s="26" t="s">
        <v>13</v>
      </c>
      <c r="B23" s="27"/>
      <c r="C23" s="27"/>
      <c r="D23" s="27"/>
      <c r="E23" s="27"/>
      <c r="F23" s="27"/>
      <c r="G23" s="27"/>
      <c r="H23" s="72">
        <v>4189.6499999999996</v>
      </c>
      <c r="I23" s="73"/>
    </row>
    <row r="24" spans="1:9" x14ac:dyDescent="0.25">
      <c r="A24" s="26" t="s">
        <v>53</v>
      </c>
      <c r="B24" s="27"/>
      <c r="C24" s="27"/>
      <c r="D24" s="27"/>
      <c r="E24" s="27"/>
      <c r="F24" s="27"/>
      <c r="G24" s="27"/>
      <c r="H24" s="24">
        <v>18249.169999999998</v>
      </c>
      <c r="I24" s="25"/>
    </row>
    <row r="25" spans="1:9" x14ac:dyDescent="0.25">
      <c r="A25" s="26" t="s">
        <v>14</v>
      </c>
      <c r="B25" s="27"/>
      <c r="C25" s="27"/>
      <c r="D25" s="27"/>
      <c r="E25" s="27"/>
      <c r="F25" s="27"/>
      <c r="G25" s="27"/>
      <c r="H25" s="36">
        <v>5602.49</v>
      </c>
      <c r="I25" s="37"/>
    </row>
    <row r="26" spans="1:9" ht="15.75" thickBot="1" x14ac:dyDescent="0.3">
      <c r="A26" s="46" t="s">
        <v>52</v>
      </c>
      <c r="B26" s="47"/>
      <c r="C26" s="47"/>
      <c r="D26" s="47"/>
      <c r="E26" s="47"/>
      <c r="F26" s="47"/>
      <c r="G26" s="47"/>
      <c r="H26" s="49">
        <v>753.31</v>
      </c>
      <c r="I26" s="50"/>
    </row>
    <row r="27" spans="1:9" s="3" customFormat="1" ht="15.75" thickBot="1" x14ac:dyDescent="0.3">
      <c r="A27" s="54" t="s">
        <v>106</v>
      </c>
      <c r="B27" s="55"/>
      <c r="C27" s="55"/>
      <c r="D27" s="55"/>
      <c r="E27" s="55"/>
      <c r="F27" s="55"/>
      <c r="G27" s="56"/>
      <c r="H27" s="57">
        <v>20338.099999999999</v>
      </c>
      <c r="I27" s="58"/>
    </row>
    <row r="28" spans="1:9" ht="15.75" thickBot="1" x14ac:dyDescent="0.3">
      <c r="A28" s="51"/>
      <c r="B28" s="52"/>
      <c r="C28" s="52"/>
      <c r="D28" s="52"/>
      <c r="E28" s="52"/>
      <c r="F28" s="52"/>
      <c r="G28" s="53"/>
      <c r="H28" s="51"/>
      <c r="I28" s="53"/>
    </row>
    <row r="29" spans="1:9" ht="15.75" thickBot="1" x14ac:dyDescent="0.3">
      <c r="A29" s="38" t="s">
        <v>94</v>
      </c>
      <c r="B29" s="39"/>
      <c r="C29" s="39"/>
      <c r="D29" s="39"/>
      <c r="E29" s="39"/>
      <c r="F29" s="39"/>
      <c r="G29" s="39"/>
      <c r="H29" s="51"/>
      <c r="I29" s="53"/>
    </row>
    <row r="30" spans="1:9" ht="15.75" thickBot="1" x14ac:dyDescent="0.3">
      <c r="A30" s="38" t="s">
        <v>15</v>
      </c>
      <c r="B30" s="39"/>
      <c r="C30" s="39"/>
      <c r="D30" s="39"/>
      <c r="E30" s="39"/>
      <c r="F30" s="39"/>
      <c r="G30" s="39"/>
      <c r="H30" s="177">
        <f>H9+H29</f>
        <v>35910.46</v>
      </c>
      <c r="I30" s="178"/>
    </row>
    <row r="31" spans="1:9" x14ac:dyDescent="0.25">
      <c r="A31" s="43"/>
      <c r="B31" s="44"/>
      <c r="C31" s="44"/>
      <c r="D31" s="44"/>
      <c r="E31" s="44"/>
      <c r="F31" s="44"/>
      <c r="G31" s="44"/>
      <c r="H31" s="43"/>
      <c r="I31" s="45"/>
    </row>
    <row r="32" spans="1:9" x14ac:dyDescent="0.25">
      <c r="A32" s="10" t="s">
        <v>76</v>
      </c>
      <c r="B32" s="11"/>
      <c r="C32" s="11"/>
      <c r="D32" s="11"/>
      <c r="E32" s="11"/>
      <c r="F32" s="11"/>
      <c r="G32" s="11"/>
      <c r="H32" s="13">
        <f>H4+H9-H27</f>
        <v>67308.66</v>
      </c>
      <c r="I32" s="14"/>
    </row>
    <row r="33" spans="1:9" x14ac:dyDescent="0.25">
      <c r="A33" s="10" t="s">
        <v>111</v>
      </c>
      <c r="B33" s="11"/>
      <c r="C33" s="11"/>
      <c r="D33" s="11"/>
      <c r="E33" s="11"/>
      <c r="F33" s="11"/>
      <c r="G33" s="11"/>
      <c r="H33" s="13">
        <f>H6-H7</f>
        <v>61480</v>
      </c>
      <c r="I33" s="14"/>
    </row>
    <row r="34" spans="1:9" x14ac:dyDescent="0.25">
      <c r="A34" s="87"/>
      <c r="B34" s="88"/>
      <c r="C34" s="88"/>
      <c r="D34" s="88"/>
      <c r="E34" s="88"/>
      <c r="F34" s="88"/>
      <c r="G34" s="117"/>
      <c r="H34" s="18"/>
      <c r="I34" s="19"/>
    </row>
    <row r="35" spans="1:9" x14ac:dyDescent="0.25">
      <c r="A35" s="59" t="s">
        <v>16</v>
      </c>
      <c r="B35" s="60"/>
      <c r="C35" s="60"/>
      <c r="D35" s="60"/>
      <c r="E35" s="60"/>
      <c r="F35" s="60"/>
      <c r="G35" s="102"/>
      <c r="H35" s="62"/>
      <c r="I35" s="63"/>
    </row>
    <row r="36" spans="1:9" x14ac:dyDescent="0.25">
      <c r="A36" s="26" t="s">
        <v>17</v>
      </c>
      <c r="B36" s="27"/>
      <c r="C36" s="27"/>
      <c r="D36" s="27"/>
      <c r="E36" s="27"/>
      <c r="F36" s="27"/>
      <c r="G36" s="27"/>
      <c r="H36" s="13">
        <v>8.5</v>
      </c>
      <c r="I36" s="14"/>
    </row>
    <row r="37" spans="1:9" ht="15.75" thickBot="1" x14ac:dyDescent="0.3">
      <c r="A37" s="31" t="s">
        <v>57</v>
      </c>
      <c r="B37" s="32"/>
      <c r="C37" s="32"/>
      <c r="D37" s="32"/>
      <c r="E37" s="32"/>
      <c r="F37" s="32"/>
      <c r="G37" s="32"/>
      <c r="H37" s="105">
        <f>H9/H27*H36</f>
        <v>15.008231349044404</v>
      </c>
      <c r="I37" s="106"/>
    </row>
    <row r="40" spans="1:9" x14ac:dyDescent="0.25">
      <c r="A40" s="20" t="s">
        <v>20</v>
      </c>
      <c r="B40" s="20"/>
      <c r="C40" s="20"/>
      <c r="G40" s="20" t="s">
        <v>21</v>
      </c>
      <c r="H40" s="20"/>
      <c r="I40" s="20"/>
    </row>
  </sheetData>
  <mergeCells count="72"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7:G7"/>
    <mergeCell ref="H7:I7"/>
    <mergeCell ref="A8:G8"/>
    <mergeCell ref="H8:I8"/>
    <mergeCell ref="H6:I6"/>
    <mergeCell ref="A12:G12"/>
    <mergeCell ref="H12:I12"/>
    <mergeCell ref="A13:G13"/>
    <mergeCell ref="H13:I13"/>
    <mergeCell ref="A14:G15"/>
    <mergeCell ref="H14:I15"/>
    <mergeCell ref="A9:G9"/>
    <mergeCell ref="H9:I9"/>
    <mergeCell ref="A10:G10"/>
    <mergeCell ref="H10:I10"/>
    <mergeCell ref="A11:G11"/>
    <mergeCell ref="H11:I11"/>
    <mergeCell ref="A16:G16"/>
    <mergeCell ref="H16:I16"/>
    <mergeCell ref="A17:G17"/>
    <mergeCell ref="H17:I17"/>
    <mergeCell ref="A19:G19"/>
    <mergeCell ref="H19:I19"/>
    <mergeCell ref="A18:G18"/>
    <mergeCell ref="H18:I18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30:G30"/>
    <mergeCell ref="H30:I30"/>
    <mergeCell ref="A26:G26"/>
    <mergeCell ref="H26:I26"/>
    <mergeCell ref="A29:G29"/>
    <mergeCell ref="H29:I29"/>
    <mergeCell ref="A28:G28"/>
    <mergeCell ref="H28:I28"/>
    <mergeCell ref="A27:G27"/>
    <mergeCell ref="H27:I27"/>
    <mergeCell ref="A40:C40"/>
    <mergeCell ref="G40:I40"/>
    <mergeCell ref="A34:G34"/>
    <mergeCell ref="H34:I34"/>
    <mergeCell ref="A35:G35"/>
    <mergeCell ref="H35:I35"/>
    <mergeCell ref="A36:G36"/>
    <mergeCell ref="H36:I36"/>
    <mergeCell ref="A37:G37"/>
    <mergeCell ref="H37:I37"/>
    <mergeCell ref="A31:G31"/>
    <mergeCell ref="H31:I31"/>
    <mergeCell ref="A32:G32"/>
    <mergeCell ref="H32:I32"/>
    <mergeCell ref="A33:G33"/>
    <mergeCell ref="H33:I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O29" sqref="O29"/>
    </sheetView>
  </sheetViews>
  <sheetFormatPr defaultRowHeight="15" x14ac:dyDescent="0.25"/>
  <sheetData>
    <row r="1" spans="1:9" ht="18.75" x14ac:dyDescent="0.3">
      <c r="A1" s="90" t="s">
        <v>39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0" t="s">
        <v>75</v>
      </c>
      <c r="B4" s="11"/>
      <c r="C4" s="11"/>
      <c r="D4" s="11"/>
      <c r="E4" s="11"/>
      <c r="F4" s="11"/>
      <c r="G4" s="12"/>
      <c r="H4" s="94">
        <v>63053.97</v>
      </c>
      <c r="I4" s="95"/>
    </row>
    <row r="5" spans="1:9" x14ac:dyDescent="0.25">
      <c r="A5" s="10"/>
      <c r="B5" s="11"/>
      <c r="C5" s="11"/>
      <c r="D5" s="11"/>
      <c r="E5" s="11"/>
      <c r="F5" s="11"/>
      <c r="G5" s="12"/>
      <c r="H5" s="18"/>
      <c r="I5" s="19"/>
    </row>
    <row r="6" spans="1:9" x14ac:dyDescent="0.25">
      <c r="A6" s="10" t="s">
        <v>95</v>
      </c>
      <c r="B6" s="11"/>
      <c r="C6" s="11"/>
      <c r="D6" s="11"/>
      <c r="E6" s="11"/>
      <c r="F6" s="11"/>
      <c r="G6" s="12"/>
      <c r="H6" s="13">
        <v>104159.42</v>
      </c>
      <c r="I6" s="14"/>
    </row>
    <row r="7" spans="1:9" x14ac:dyDescent="0.25">
      <c r="A7" s="109" t="s">
        <v>1</v>
      </c>
      <c r="B7" s="110"/>
      <c r="C7" s="110"/>
      <c r="D7" s="110"/>
      <c r="E7" s="110"/>
      <c r="F7" s="110"/>
      <c r="G7" s="111"/>
      <c r="H7" s="72">
        <v>14261.51</v>
      </c>
      <c r="I7" s="73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2340</v>
      </c>
      <c r="I8" s="73"/>
    </row>
    <row r="9" spans="1:9" ht="15.75" thickBot="1" x14ac:dyDescent="0.3">
      <c r="A9" s="24"/>
      <c r="B9" s="84"/>
      <c r="C9" s="84"/>
      <c r="D9" s="84"/>
      <c r="E9" s="84"/>
      <c r="F9" s="84"/>
      <c r="G9" s="25"/>
      <c r="H9" s="24"/>
      <c r="I9" s="25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56"/>
      <c r="H10" s="212">
        <f>H11+H12+H13+H14+H15+H17+H18+H20+H21+H22+H23+H24+H25+H26+H27+H19</f>
        <v>81250.909999999989</v>
      </c>
      <c r="I10" s="213"/>
    </row>
    <row r="11" spans="1:9" x14ac:dyDescent="0.25">
      <c r="A11" s="64" t="s">
        <v>62</v>
      </c>
      <c r="B11" s="65"/>
      <c r="C11" s="65"/>
      <c r="D11" s="65"/>
      <c r="E11" s="65"/>
      <c r="F11" s="65"/>
      <c r="G11" s="66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61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61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71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61"/>
      <c r="H17" s="62"/>
      <c r="I17" s="63"/>
    </row>
    <row r="18" spans="1:9" x14ac:dyDescent="0.25">
      <c r="A18" s="197" t="s">
        <v>0</v>
      </c>
      <c r="B18" s="198"/>
      <c r="C18" s="198"/>
      <c r="D18" s="198"/>
      <c r="E18" s="198"/>
      <c r="F18" s="198"/>
      <c r="G18" s="199"/>
      <c r="H18" s="62">
        <v>0</v>
      </c>
      <c r="I18" s="63"/>
    </row>
    <row r="19" spans="1:9" x14ac:dyDescent="0.25">
      <c r="A19" s="26" t="s">
        <v>55</v>
      </c>
      <c r="B19" s="27"/>
      <c r="C19" s="27"/>
      <c r="D19" s="27"/>
      <c r="E19" s="27"/>
      <c r="F19" s="27"/>
      <c r="G19" s="28"/>
      <c r="H19" s="202">
        <v>1222</v>
      </c>
      <c r="I19" s="203"/>
    </row>
    <row r="20" spans="1:9" x14ac:dyDescent="0.25">
      <c r="A20" s="194" t="s">
        <v>11</v>
      </c>
      <c r="B20" s="195"/>
      <c r="C20" s="195"/>
      <c r="D20" s="195"/>
      <c r="E20" s="195"/>
      <c r="F20" s="195"/>
      <c r="G20" s="196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8"/>
      <c r="H21" s="72">
        <v>2146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8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8"/>
      <c r="H24" s="24">
        <v>14177.49</v>
      </c>
      <c r="I24" s="25"/>
    </row>
    <row r="25" spans="1:9" x14ac:dyDescent="0.25">
      <c r="A25" s="26" t="s">
        <v>53</v>
      </c>
      <c r="B25" s="27"/>
      <c r="C25" s="27"/>
      <c r="D25" s="27"/>
      <c r="E25" s="27"/>
      <c r="F25" s="27"/>
      <c r="G25" s="28"/>
      <c r="H25" s="24">
        <v>44139.21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8"/>
      <c r="H26" s="36">
        <v>13550.73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8"/>
      <c r="H27" s="49">
        <v>753.31</v>
      </c>
      <c r="I27" s="50"/>
    </row>
    <row r="28" spans="1:9" s="3" customFormat="1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85">
        <v>56646.080000000002</v>
      </c>
      <c r="I28" s="152"/>
    </row>
    <row r="29" spans="1:9" ht="15.75" thickBot="1" x14ac:dyDescent="0.3">
      <c r="A29" s="149"/>
      <c r="B29" s="150"/>
      <c r="C29" s="150"/>
      <c r="D29" s="150"/>
      <c r="E29" s="150"/>
      <c r="F29" s="150"/>
      <c r="G29" s="151"/>
      <c r="H29" s="149"/>
      <c r="I29" s="151"/>
    </row>
    <row r="30" spans="1:9" ht="15.75" thickBot="1" x14ac:dyDescent="0.3">
      <c r="A30" s="38" t="s">
        <v>94</v>
      </c>
      <c r="B30" s="208"/>
      <c r="C30" s="208"/>
      <c r="D30" s="208"/>
      <c r="E30" s="208"/>
      <c r="F30" s="208"/>
      <c r="G30" s="209"/>
      <c r="H30" s="210">
        <v>0</v>
      </c>
      <c r="I30" s="211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40"/>
      <c r="H31" s="41">
        <f>H10+H30</f>
        <v>81250.909999999989</v>
      </c>
      <c r="I31" s="42"/>
    </row>
    <row r="32" spans="1:9" x14ac:dyDescent="0.25">
      <c r="A32" s="36"/>
      <c r="B32" s="176"/>
      <c r="C32" s="176"/>
      <c r="D32" s="176"/>
      <c r="E32" s="176"/>
      <c r="F32" s="176"/>
      <c r="G32" s="37"/>
      <c r="H32" s="121"/>
      <c r="I32" s="122"/>
    </row>
    <row r="33" spans="1:9" x14ac:dyDescent="0.25">
      <c r="A33" s="10" t="s">
        <v>76</v>
      </c>
      <c r="B33" s="11"/>
      <c r="C33" s="11"/>
      <c r="D33" s="11"/>
      <c r="E33" s="11"/>
      <c r="F33" s="11"/>
      <c r="G33" s="12"/>
      <c r="H33" s="206">
        <f>H4+H10-H28</f>
        <v>87658.8</v>
      </c>
      <c r="I33" s="207"/>
    </row>
    <row r="34" spans="1:9" x14ac:dyDescent="0.25">
      <c r="A34" s="10" t="s">
        <v>109</v>
      </c>
      <c r="B34" s="11"/>
      <c r="C34" s="11"/>
      <c r="D34" s="11"/>
      <c r="E34" s="11"/>
      <c r="F34" s="11"/>
      <c r="G34" s="12"/>
      <c r="H34" s="206">
        <f>H6+H7+H8-H30</f>
        <v>120760.93</v>
      </c>
      <c r="I34" s="207"/>
    </row>
    <row r="35" spans="1:9" x14ac:dyDescent="0.25">
      <c r="A35" s="18"/>
      <c r="B35" s="108"/>
      <c r="C35" s="108"/>
      <c r="D35" s="108"/>
      <c r="E35" s="108"/>
      <c r="F35" s="108"/>
      <c r="G35" s="19"/>
      <c r="H35" s="18"/>
      <c r="I35" s="19"/>
    </row>
    <row r="36" spans="1:9" x14ac:dyDescent="0.25">
      <c r="A36" s="10" t="s">
        <v>16</v>
      </c>
      <c r="B36" s="11"/>
      <c r="C36" s="11"/>
      <c r="D36" s="11"/>
      <c r="E36" s="11"/>
      <c r="F36" s="11"/>
      <c r="G36" s="12"/>
      <c r="H36" s="24"/>
      <c r="I36" s="25"/>
    </row>
    <row r="37" spans="1:9" x14ac:dyDescent="0.25">
      <c r="A37" s="26" t="s">
        <v>17</v>
      </c>
      <c r="B37" s="27"/>
      <c r="C37" s="27"/>
      <c r="D37" s="27"/>
      <c r="E37" s="27"/>
      <c r="F37" s="27"/>
      <c r="G37" s="28"/>
      <c r="H37" s="13">
        <v>8</v>
      </c>
      <c r="I37" s="1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3"/>
      <c r="H38" s="204">
        <f>H10/H28*H37</f>
        <v>11.474885464272194</v>
      </c>
      <c r="I38" s="205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8:G8"/>
    <mergeCell ref="H8:I8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20:G20"/>
    <mergeCell ref="H20:I20"/>
    <mergeCell ref="A19:G19"/>
    <mergeCell ref="H19:I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1:G31"/>
    <mergeCell ref="H31:I31"/>
    <mergeCell ref="A27:G27"/>
    <mergeCell ref="H27:I27"/>
    <mergeCell ref="A30:G30"/>
    <mergeCell ref="H30:I30"/>
    <mergeCell ref="A29:G29"/>
    <mergeCell ref="H29:I29"/>
    <mergeCell ref="A28:G28"/>
    <mergeCell ref="H28:I28"/>
    <mergeCell ref="A32:G32"/>
    <mergeCell ref="H32:I32"/>
    <mergeCell ref="A33:G33"/>
    <mergeCell ref="H33:I33"/>
    <mergeCell ref="A34:G34"/>
    <mergeCell ref="H34:I34"/>
    <mergeCell ref="A35:G35"/>
    <mergeCell ref="H35:I35"/>
    <mergeCell ref="A41:C41"/>
    <mergeCell ref="G41:I41"/>
    <mergeCell ref="A38:G38"/>
    <mergeCell ref="H38:I38"/>
    <mergeCell ref="A36:G36"/>
    <mergeCell ref="H36:I36"/>
    <mergeCell ref="A37:G37"/>
    <mergeCell ref="H37:I3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>
      <selection activeCell="H5" sqref="H5:I5"/>
    </sheetView>
  </sheetViews>
  <sheetFormatPr defaultRowHeight="15" x14ac:dyDescent="0.25"/>
  <sheetData>
    <row r="1" spans="1:9" ht="18.75" x14ac:dyDescent="0.3">
      <c r="A1" s="90" t="s">
        <v>40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0" t="s">
        <v>75</v>
      </c>
      <c r="B4" s="11"/>
      <c r="C4" s="11"/>
      <c r="D4" s="11"/>
      <c r="E4" s="11"/>
      <c r="F4" s="11"/>
      <c r="G4" s="11"/>
      <c r="H4" s="94">
        <v>95526.7</v>
      </c>
      <c r="I4" s="95"/>
    </row>
    <row r="5" spans="1:9" x14ac:dyDescent="0.25">
      <c r="A5" s="10" t="s">
        <v>85</v>
      </c>
      <c r="B5" s="11"/>
      <c r="C5" s="11"/>
      <c r="D5" s="11"/>
      <c r="E5" s="11"/>
      <c r="F5" s="11"/>
      <c r="G5" s="12"/>
      <c r="H5" s="103">
        <v>6046.6500000000024</v>
      </c>
      <c r="I5" s="104"/>
    </row>
    <row r="6" spans="1:9" x14ac:dyDescent="0.25">
      <c r="A6" s="18"/>
      <c r="B6" s="108"/>
      <c r="C6" s="108"/>
      <c r="D6" s="108"/>
      <c r="E6" s="108"/>
      <c r="F6" s="108"/>
      <c r="G6" s="19"/>
      <c r="H6" s="24"/>
      <c r="I6" s="25"/>
    </row>
    <row r="7" spans="1:9" x14ac:dyDescent="0.25">
      <c r="A7" s="10" t="s">
        <v>95</v>
      </c>
      <c r="B7" s="11"/>
      <c r="C7" s="11"/>
      <c r="D7" s="11"/>
      <c r="E7" s="11"/>
      <c r="F7" s="11"/>
      <c r="G7" s="12"/>
      <c r="H7" s="103">
        <v>40199.47</v>
      </c>
      <c r="I7" s="104"/>
    </row>
    <row r="8" spans="1:9" x14ac:dyDescent="0.25">
      <c r="A8" s="87" t="s">
        <v>110</v>
      </c>
      <c r="B8" s="88"/>
      <c r="C8" s="88"/>
      <c r="D8" s="88"/>
      <c r="E8" s="88"/>
      <c r="F8" s="88"/>
      <c r="G8" s="89"/>
      <c r="H8" s="18">
        <v>15475.57</v>
      </c>
      <c r="I8" s="19"/>
    </row>
    <row r="9" spans="1:9" x14ac:dyDescent="0.25">
      <c r="A9" s="59" t="s">
        <v>56</v>
      </c>
      <c r="B9" s="60"/>
      <c r="C9" s="60"/>
      <c r="D9" s="60"/>
      <c r="E9" s="60"/>
      <c r="F9" s="60"/>
      <c r="G9" s="61"/>
      <c r="H9" s="72">
        <v>1020</v>
      </c>
      <c r="I9" s="73"/>
    </row>
    <row r="10" spans="1:9" x14ac:dyDescent="0.25">
      <c r="A10" s="18"/>
      <c r="B10" s="108"/>
      <c r="C10" s="108"/>
      <c r="D10" s="108"/>
      <c r="E10" s="108"/>
      <c r="F10" s="108"/>
      <c r="G10" s="19"/>
      <c r="H10" s="24"/>
      <c r="I10" s="25"/>
    </row>
    <row r="11" spans="1:9" x14ac:dyDescent="0.25">
      <c r="A11" s="10" t="s">
        <v>41</v>
      </c>
      <c r="B11" s="11"/>
      <c r="C11" s="11"/>
      <c r="D11" s="11"/>
      <c r="E11" s="11"/>
      <c r="F11" s="11"/>
      <c r="G11" s="12"/>
      <c r="H11" s="13">
        <f>H12</f>
        <v>1035.71</v>
      </c>
      <c r="I11" s="19"/>
    </row>
    <row r="12" spans="1:9" x14ac:dyDescent="0.25">
      <c r="A12" s="26" t="s">
        <v>1</v>
      </c>
      <c r="B12" s="27"/>
      <c r="C12" s="27"/>
      <c r="D12" s="27"/>
      <c r="E12" s="27"/>
      <c r="F12" s="27"/>
      <c r="G12" s="28"/>
      <c r="H12" s="24">
        <v>1035.71</v>
      </c>
      <c r="I12" s="25"/>
    </row>
    <row r="13" spans="1:9" ht="15.75" thickBot="1" x14ac:dyDescent="0.3">
      <c r="A13" s="59"/>
      <c r="B13" s="60"/>
      <c r="C13" s="60"/>
      <c r="D13" s="60"/>
      <c r="E13" s="60"/>
      <c r="F13" s="60"/>
      <c r="G13" s="102"/>
      <c r="H13" s="216"/>
      <c r="I13" s="217"/>
    </row>
    <row r="14" spans="1:9" ht="15.75" thickBot="1" x14ac:dyDescent="0.3">
      <c r="A14" s="54" t="s">
        <v>107</v>
      </c>
      <c r="B14" s="55"/>
      <c r="C14" s="55"/>
      <c r="D14" s="55"/>
      <c r="E14" s="55"/>
      <c r="F14" s="55"/>
      <c r="G14" s="154"/>
      <c r="H14" s="41">
        <f>H15+H16+H17+H18+H19+H21+H22+H24+H25+H27+H28+H29+H30</f>
        <v>82137.06</v>
      </c>
      <c r="I14" s="42"/>
    </row>
    <row r="15" spans="1:9" x14ac:dyDescent="0.25">
      <c r="A15" s="64" t="s">
        <v>62</v>
      </c>
      <c r="B15" s="65"/>
      <c r="C15" s="65"/>
      <c r="D15" s="65"/>
      <c r="E15" s="65"/>
      <c r="F15" s="65"/>
      <c r="G15" s="65"/>
      <c r="H15" s="67">
        <v>0</v>
      </c>
      <c r="I15" s="68"/>
    </row>
    <row r="16" spans="1:9" x14ac:dyDescent="0.25">
      <c r="A16" s="59" t="s">
        <v>5</v>
      </c>
      <c r="B16" s="60"/>
      <c r="C16" s="60"/>
      <c r="D16" s="60"/>
      <c r="E16" s="60"/>
      <c r="F16" s="60"/>
      <c r="G16" s="102"/>
      <c r="H16" s="62"/>
      <c r="I16" s="63"/>
    </row>
    <row r="17" spans="1:9" x14ac:dyDescent="0.25">
      <c r="A17" s="59" t="s">
        <v>6</v>
      </c>
      <c r="B17" s="60"/>
      <c r="C17" s="60"/>
      <c r="D17" s="60"/>
      <c r="E17" s="60"/>
      <c r="F17" s="60"/>
      <c r="G17" s="102"/>
      <c r="H17" s="62"/>
      <c r="I17" s="63"/>
    </row>
    <row r="18" spans="1:9" x14ac:dyDescent="0.25">
      <c r="A18" s="59" t="s">
        <v>7</v>
      </c>
      <c r="B18" s="60"/>
      <c r="C18" s="60"/>
      <c r="D18" s="60"/>
      <c r="E18" s="60"/>
      <c r="F18" s="60"/>
      <c r="G18" s="102"/>
      <c r="H18" s="62">
        <v>656.15</v>
      </c>
      <c r="I18" s="63"/>
    </row>
    <row r="19" spans="1:9" x14ac:dyDescent="0.25">
      <c r="A19" s="69" t="s">
        <v>8</v>
      </c>
      <c r="B19" s="70"/>
      <c r="C19" s="70"/>
      <c r="D19" s="70"/>
      <c r="E19" s="70"/>
      <c r="F19" s="70"/>
      <c r="G19" s="155"/>
      <c r="H19" s="62"/>
      <c r="I19" s="63"/>
    </row>
    <row r="20" spans="1:9" x14ac:dyDescent="0.25">
      <c r="A20" s="69"/>
      <c r="B20" s="70"/>
      <c r="C20" s="70"/>
      <c r="D20" s="70"/>
      <c r="E20" s="70"/>
      <c r="F20" s="70"/>
      <c r="G20" s="155"/>
      <c r="H20" s="62"/>
      <c r="I20" s="63"/>
    </row>
    <row r="21" spans="1:9" x14ac:dyDescent="0.25">
      <c r="A21" s="59" t="s">
        <v>10</v>
      </c>
      <c r="B21" s="60"/>
      <c r="C21" s="60"/>
      <c r="D21" s="60"/>
      <c r="E21" s="60"/>
      <c r="F21" s="60"/>
      <c r="G21" s="102"/>
      <c r="H21" s="62"/>
      <c r="I21" s="63"/>
    </row>
    <row r="22" spans="1:9" x14ac:dyDescent="0.25">
      <c r="A22" s="81" t="s">
        <v>0</v>
      </c>
      <c r="B22" s="82"/>
      <c r="C22" s="82"/>
      <c r="D22" s="82"/>
      <c r="E22" s="82"/>
      <c r="F22" s="82"/>
      <c r="G22" s="153"/>
      <c r="H22" s="62">
        <v>1497.06</v>
      </c>
      <c r="I22" s="63"/>
    </row>
    <row r="23" spans="1:9" x14ac:dyDescent="0.25">
      <c r="A23" s="26" t="s">
        <v>55</v>
      </c>
      <c r="B23" s="27"/>
      <c r="C23" s="27"/>
      <c r="D23" s="27"/>
      <c r="E23" s="27"/>
      <c r="F23" s="27"/>
      <c r="G23" s="27"/>
      <c r="H23" s="24" t="s">
        <v>34</v>
      </c>
      <c r="I23" s="25"/>
    </row>
    <row r="24" spans="1:9" x14ac:dyDescent="0.25">
      <c r="A24" s="26" t="s">
        <v>12</v>
      </c>
      <c r="B24" s="27"/>
      <c r="C24" s="27"/>
      <c r="D24" s="27"/>
      <c r="E24" s="27"/>
      <c r="F24" s="27"/>
      <c r="G24" s="27"/>
      <c r="H24" s="72">
        <v>2220</v>
      </c>
      <c r="I24" s="73"/>
    </row>
    <row r="25" spans="1:9" x14ac:dyDescent="0.25">
      <c r="A25" s="26" t="s">
        <v>18</v>
      </c>
      <c r="B25" s="27"/>
      <c r="C25" s="27"/>
      <c r="D25" s="27"/>
      <c r="E25" s="27"/>
      <c r="F25" s="27"/>
      <c r="G25" s="27"/>
      <c r="H25" s="24">
        <v>4606.0200000000004</v>
      </c>
      <c r="I25" s="25"/>
    </row>
    <row r="26" spans="1:9" x14ac:dyDescent="0.25">
      <c r="A26" s="26" t="s">
        <v>19</v>
      </c>
      <c r="B26" s="27"/>
      <c r="C26" s="27"/>
      <c r="D26" s="27"/>
      <c r="E26" s="27"/>
      <c r="F26" s="27"/>
      <c r="G26" s="27"/>
      <c r="H26" s="24"/>
      <c r="I26" s="25"/>
    </row>
    <row r="27" spans="1:9" x14ac:dyDescent="0.25">
      <c r="A27" s="26" t="s">
        <v>13</v>
      </c>
      <c r="B27" s="27"/>
      <c r="C27" s="27"/>
      <c r="D27" s="27"/>
      <c r="E27" s="27"/>
      <c r="F27" s="27"/>
      <c r="G27" s="27"/>
      <c r="H27" s="24">
        <v>14299.89</v>
      </c>
      <c r="I27" s="25"/>
    </row>
    <row r="28" spans="1:9" x14ac:dyDescent="0.25">
      <c r="A28" s="26" t="s">
        <v>53</v>
      </c>
      <c r="B28" s="27"/>
      <c r="C28" s="27"/>
      <c r="D28" s="27"/>
      <c r="E28" s="27"/>
      <c r="F28" s="27"/>
      <c r="G28" s="27"/>
      <c r="H28" s="24">
        <v>44456.49</v>
      </c>
      <c r="I28" s="25"/>
    </row>
    <row r="29" spans="1:9" x14ac:dyDescent="0.25">
      <c r="A29" s="26" t="s">
        <v>14</v>
      </c>
      <c r="B29" s="27"/>
      <c r="C29" s="27"/>
      <c r="D29" s="27"/>
      <c r="E29" s="27"/>
      <c r="F29" s="27"/>
      <c r="G29" s="27"/>
      <c r="H29" s="36">
        <v>13648.14</v>
      </c>
      <c r="I29" s="37"/>
    </row>
    <row r="30" spans="1:9" ht="15.75" thickBot="1" x14ac:dyDescent="0.3">
      <c r="A30" s="21" t="s">
        <v>52</v>
      </c>
      <c r="B30" s="22"/>
      <c r="C30" s="22"/>
      <c r="D30" s="22"/>
      <c r="E30" s="22"/>
      <c r="F30" s="22"/>
      <c r="G30" s="22"/>
      <c r="H30" s="79">
        <v>753.31</v>
      </c>
      <c r="I30" s="80"/>
    </row>
    <row r="31" spans="1:9" s="3" customFormat="1" ht="15.75" thickBot="1" x14ac:dyDescent="0.3">
      <c r="A31" s="54" t="s">
        <v>106</v>
      </c>
      <c r="B31" s="55"/>
      <c r="C31" s="55"/>
      <c r="D31" s="55"/>
      <c r="E31" s="55"/>
      <c r="F31" s="55"/>
      <c r="G31" s="56"/>
      <c r="H31" s="85">
        <v>65669.789999999994</v>
      </c>
      <c r="I31" s="152"/>
    </row>
    <row r="32" spans="1:9" ht="15.75" thickBot="1" x14ac:dyDescent="0.3">
      <c r="A32" s="51"/>
      <c r="B32" s="52"/>
      <c r="C32" s="52"/>
      <c r="D32" s="52"/>
      <c r="E32" s="52"/>
      <c r="F32" s="52"/>
      <c r="G32" s="53"/>
      <c r="H32" s="51"/>
      <c r="I32" s="53"/>
    </row>
    <row r="33" spans="1:9" ht="15.75" thickBot="1" x14ac:dyDescent="0.3">
      <c r="A33" s="38" t="s">
        <v>94</v>
      </c>
      <c r="B33" s="39"/>
      <c r="C33" s="39"/>
      <c r="D33" s="39"/>
      <c r="E33" s="39"/>
      <c r="F33" s="39"/>
      <c r="G33" s="39"/>
      <c r="H33" s="177">
        <f>H34</f>
        <v>235837.5</v>
      </c>
      <c r="I33" s="178"/>
    </row>
    <row r="34" spans="1:9" ht="15.75" thickBot="1" x14ac:dyDescent="0.3">
      <c r="A34" s="26" t="s">
        <v>116</v>
      </c>
      <c r="B34" s="27"/>
      <c r="C34" s="27"/>
      <c r="D34" s="27"/>
      <c r="E34" s="27"/>
      <c r="F34" s="27"/>
      <c r="G34" s="27"/>
      <c r="H34" s="24">
        <v>235837.5</v>
      </c>
      <c r="I34" s="25"/>
    </row>
    <row r="35" spans="1:9" ht="15.75" thickBot="1" x14ac:dyDescent="0.3">
      <c r="A35" s="38" t="s">
        <v>15</v>
      </c>
      <c r="B35" s="39"/>
      <c r="C35" s="39"/>
      <c r="D35" s="39"/>
      <c r="E35" s="39"/>
      <c r="F35" s="39"/>
      <c r="G35" s="39"/>
      <c r="H35" s="177">
        <f>H14+H33</f>
        <v>317974.56</v>
      </c>
      <c r="I35" s="178"/>
    </row>
    <row r="36" spans="1:9" x14ac:dyDescent="0.25">
      <c r="A36" s="43"/>
      <c r="B36" s="44"/>
      <c r="C36" s="44"/>
      <c r="D36" s="44"/>
      <c r="E36" s="44"/>
      <c r="F36" s="44"/>
      <c r="G36" s="44"/>
      <c r="H36" s="43"/>
      <c r="I36" s="45"/>
    </row>
    <row r="37" spans="1:9" x14ac:dyDescent="0.25">
      <c r="A37" s="10" t="s">
        <v>76</v>
      </c>
      <c r="B37" s="11"/>
      <c r="C37" s="11"/>
      <c r="D37" s="11"/>
      <c r="E37" s="11"/>
      <c r="F37" s="11"/>
      <c r="G37" s="11"/>
      <c r="H37" s="13">
        <f>H4+H14-H31</f>
        <v>111993.97000000002</v>
      </c>
      <c r="I37" s="19"/>
    </row>
    <row r="38" spans="1:9" x14ac:dyDescent="0.25">
      <c r="A38" s="10" t="s">
        <v>102</v>
      </c>
      <c r="B38" s="11"/>
      <c r="C38" s="11"/>
      <c r="D38" s="11"/>
      <c r="E38" s="11"/>
      <c r="F38" s="11"/>
      <c r="G38" s="12"/>
      <c r="H38" s="13">
        <f>H33-H7-H8-H9</f>
        <v>179142.46</v>
      </c>
      <c r="I38" s="14"/>
    </row>
    <row r="39" spans="1:9" x14ac:dyDescent="0.25">
      <c r="A39" s="10" t="s">
        <v>86</v>
      </c>
      <c r="B39" s="11"/>
      <c r="C39" s="11"/>
      <c r="D39" s="11"/>
      <c r="E39" s="11"/>
      <c r="F39" s="11"/>
      <c r="G39" s="12"/>
      <c r="H39" s="13">
        <f>H5-H11</f>
        <v>5010.9400000000023</v>
      </c>
      <c r="I39" s="14"/>
    </row>
    <row r="40" spans="1:9" x14ac:dyDescent="0.25">
      <c r="A40" s="18"/>
      <c r="B40" s="108"/>
      <c r="C40" s="108"/>
      <c r="D40" s="108"/>
      <c r="E40" s="108"/>
      <c r="F40" s="108"/>
      <c r="G40" s="108"/>
      <c r="H40" s="18"/>
      <c r="I40" s="19"/>
    </row>
    <row r="41" spans="1:9" x14ac:dyDescent="0.25">
      <c r="A41" s="26" t="s">
        <v>16</v>
      </c>
      <c r="B41" s="27"/>
      <c r="C41" s="27"/>
      <c r="D41" s="27"/>
      <c r="E41" s="27"/>
      <c r="F41" s="27"/>
      <c r="G41" s="27"/>
      <c r="H41" s="24"/>
      <c r="I41" s="25"/>
    </row>
    <row r="42" spans="1:9" x14ac:dyDescent="0.25">
      <c r="A42" s="26" t="s">
        <v>17</v>
      </c>
      <c r="B42" s="27"/>
      <c r="C42" s="27"/>
      <c r="D42" s="27"/>
      <c r="E42" s="27"/>
      <c r="F42" s="27"/>
      <c r="G42" s="27"/>
      <c r="H42" s="18">
        <v>7.5</v>
      </c>
      <c r="I42" s="19"/>
    </row>
    <row r="43" spans="1:9" ht="15.75" thickBot="1" x14ac:dyDescent="0.3">
      <c r="A43" s="31" t="s">
        <v>57</v>
      </c>
      <c r="B43" s="32"/>
      <c r="C43" s="32"/>
      <c r="D43" s="32"/>
      <c r="E43" s="32"/>
      <c r="F43" s="32"/>
      <c r="G43" s="32"/>
      <c r="H43" s="214">
        <f>H14/H31*H42</f>
        <v>9.3806901164142609</v>
      </c>
      <c r="I43" s="215"/>
    </row>
    <row r="45" spans="1:9" x14ac:dyDescent="0.25">
      <c r="A45" s="20" t="s">
        <v>20</v>
      </c>
      <c r="B45" s="20"/>
      <c r="C45" s="20"/>
      <c r="G45" s="20" t="s">
        <v>21</v>
      </c>
      <c r="H45" s="20"/>
      <c r="I45" s="20"/>
    </row>
  </sheetData>
  <mergeCells count="84">
    <mergeCell ref="H7:I7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5:G5"/>
    <mergeCell ref="H5:I5"/>
    <mergeCell ref="H31:I31"/>
    <mergeCell ref="A11:G11"/>
    <mergeCell ref="H11:I11"/>
    <mergeCell ref="A10:G10"/>
    <mergeCell ref="H10:I10"/>
    <mergeCell ref="A21:G21"/>
    <mergeCell ref="H21:I21"/>
    <mergeCell ref="A22:G22"/>
    <mergeCell ref="H22:I22"/>
    <mergeCell ref="A17:G17"/>
    <mergeCell ref="H17:I17"/>
    <mergeCell ref="A18:G18"/>
    <mergeCell ref="H18:I18"/>
    <mergeCell ref="A19:G20"/>
    <mergeCell ref="H19:I20"/>
    <mergeCell ref="A29:G29"/>
    <mergeCell ref="A8:G8"/>
    <mergeCell ref="H8:I8"/>
    <mergeCell ref="A9:G9"/>
    <mergeCell ref="H9:I9"/>
    <mergeCell ref="A23:G23"/>
    <mergeCell ref="A15:G15"/>
    <mergeCell ref="A14:G14"/>
    <mergeCell ref="H14:I14"/>
    <mergeCell ref="H15:I15"/>
    <mergeCell ref="A16:G16"/>
    <mergeCell ref="H16:I16"/>
    <mergeCell ref="H23:I23"/>
    <mergeCell ref="A12:G12"/>
    <mergeCell ref="H12:I12"/>
    <mergeCell ref="A13:G13"/>
    <mergeCell ref="H13:I13"/>
    <mergeCell ref="H29:I29"/>
    <mergeCell ref="A40:G40"/>
    <mergeCell ref="H40:I40"/>
    <mergeCell ref="A37:G37"/>
    <mergeCell ref="H37:I37"/>
    <mergeCell ref="A30:G30"/>
    <mergeCell ref="H30:I30"/>
    <mergeCell ref="A33:G33"/>
    <mergeCell ref="H33:I33"/>
    <mergeCell ref="A32:G32"/>
    <mergeCell ref="H32:I32"/>
    <mergeCell ref="A34:G34"/>
    <mergeCell ref="H34:I34"/>
    <mergeCell ref="H36:I36"/>
    <mergeCell ref="A31:G31"/>
    <mergeCell ref="A35:G35"/>
    <mergeCell ref="A45:C45"/>
    <mergeCell ref="G45:I45"/>
    <mergeCell ref="A43:G43"/>
    <mergeCell ref="H43:I43"/>
    <mergeCell ref="A42:G42"/>
    <mergeCell ref="H42:I42"/>
    <mergeCell ref="H35:I35"/>
    <mergeCell ref="A36:G36"/>
    <mergeCell ref="A41:G41"/>
    <mergeCell ref="H41:I41"/>
    <mergeCell ref="A39:G39"/>
    <mergeCell ref="A38:G38"/>
    <mergeCell ref="H38:I38"/>
    <mergeCell ref="H39:I39"/>
    <mergeCell ref="A28:G28"/>
    <mergeCell ref="A24:G24"/>
    <mergeCell ref="H24:I24"/>
    <mergeCell ref="A25:G25"/>
    <mergeCell ref="H25:I25"/>
    <mergeCell ref="A27:G27"/>
    <mergeCell ref="H27:I27"/>
    <mergeCell ref="A26:G26"/>
    <mergeCell ref="H26:I26"/>
    <mergeCell ref="H28:I2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H37" sqref="H37:I37"/>
    </sheetView>
  </sheetViews>
  <sheetFormatPr defaultRowHeight="15" x14ac:dyDescent="0.25"/>
  <sheetData>
    <row r="1" spans="1:9" ht="18.75" x14ac:dyDescent="0.3">
      <c r="A1" s="90" t="s">
        <v>42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62" t="s">
        <v>68</v>
      </c>
      <c r="B4" s="163"/>
      <c r="C4" s="163"/>
      <c r="D4" s="163"/>
      <c r="E4" s="163"/>
      <c r="F4" s="163"/>
      <c r="G4" s="164"/>
      <c r="H4" s="94">
        <v>79714.27</v>
      </c>
      <c r="I4" s="95"/>
    </row>
    <row r="5" spans="1:9" x14ac:dyDescent="0.25">
      <c r="A5" s="10"/>
      <c r="B5" s="11"/>
      <c r="C5" s="11"/>
      <c r="D5" s="11"/>
      <c r="E5" s="11"/>
      <c r="F5" s="11"/>
      <c r="G5" s="12"/>
      <c r="H5" s="18"/>
      <c r="I5" s="19"/>
    </row>
    <row r="6" spans="1:9" x14ac:dyDescent="0.25">
      <c r="A6" s="10" t="s">
        <v>103</v>
      </c>
      <c r="B6" s="11"/>
      <c r="C6" s="11"/>
      <c r="D6" s="11"/>
      <c r="E6" s="11"/>
      <c r="F6" s="11"/>
      <c r="G6" s="12"/>
      <c r="H6" s="13">
        <v>6900</v>
      </c>
      <c r="I6" s="14"/>
    </row>
    <row r="7" spans="1:9" x14ac:dyDescent="0.25">
      <c r="A7" s="59" t="s">
        <v>56</v>
      </c>
      <c r="B7" s="60"/>
      <c r="C7" s="60"/>
      <c r="D7" s="60"/>
      <c r="E7" s="60"/>
      <c r="F7" s="60"/>
      <c r="G7" s="61"/>
      <c r="H7" s="112">
        <v>1620</v>
      </c>
      <c r="I7" s="113"/>
    </row>
    <row r="8" spans="1:9" ht="15.75" thickBot="1" x14ac:dyDescent="0.3">
      <c r="A8" s="18"/>
      <c r="B8" s="108"/>
      <c r="C8" s="108"/>
      <c r="D8" s="108"/>
      <c r="E8" s="108"/>
      <c r="F8" s="108"/>
      <c r="G8" s="19"/>
      <c r="H8" s="18"/>
      <c r="I8" s="19"/>
    </row>
    <row r="9" spans="1:9" ht="15.75" thickBot="1" x14ac:dyDescent="0.3">
      <c r="A9" s="54" t="s">
        <v>107</v>
      </c>
      <c r="B9" s="55"/>
      <c r="C9" s="55"/>
      <c r="D9" s="55"/>
      <c r="E9" s="55"/>
      <c r="F9" s="55"/>
      <c r="G9" s="56"/>
      <c r="H9" s="85">
        <f>H10+H11+H12+H13+H14+H16+H17+H20+H21+H22+H23+H24+H25+H26+H18</f>
        <v>58654.35</v>
      </c>
      <c r="I9" s="134"/>
    </row>
    <row r="10" spans="1:9" x14ac:dyDescent="0.25">
      <c r="A10" s="64" t="s">
        <v>62</v>
      </c>
      <c r="B10" s="65"/>
      <c r="C10" s="65"/>
      <c r="D10" s="65"/>
      <c r="E10" s="65"/>
      <c r="F10" s="65"/>
      <c r="G10" s="66"/>
      <c r="H10" s="127">
        <v>0</v>
      </c>
      <c r="I10" s="128"/>
    </row>
    <row r="11" spans="1:9" x14ac:dyDescent="0.25">
      <c r="A11" s="59" t="s">
        <v>5</v>
      </c>
      <c r="B11" s="60"/>
      <c r="C11" s="60"/>
      <c r="D11" s="60"/>
      <c r="E11" s="60"/>
      <c r="F11" s="60"/>
      <c r="G11" s="61"/>
      <c r="H11" s="62"/>
      <c r="I11" s="63"/>
    </row>
    <row r="12" spans="1:9" x14ac:dyDescent="0.25">
      <c r="A12" s="59" t="s">
        <v>6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7</v>
      </c>
      <c r="B13" s="60"/>
      <c r="C13" s="60"/>
      <c r="D13" s="60"/>
      <c r="E13" s="60"/>
      <c r="F13" s="60"/>
      <c r="G13" s="61"/>
      <c r="H13" s="62">
        <v>656.15</v>
      </c>
      <c r="I13" s="63"/>
    </row>
    <row r="14" spans="1:9" x14ac:dyDescent="0.25">
      <c r="A14" s="69" t="s">
        <v>8</v>
      </c>
      <c r="B14" s="70"/>
      <c r="C14" s="70"/>
      <c r="D14" s="70"/>
      <c r="E14" s="70"/>
      <c r="F14" s="70"/>
      <c r="G14" s="71"/>
      <c r="H14" s="62"/>
      <c r="I14" s="63"/>
    </row>
    <row r="15" spans="1:9" x14ac:dyDescent="0.25">
      <c r="A15" s="69"/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59" t="s">
        <v>10</v>
      </c>
      <c r="B16" s="60"/>
      <c r="C16" s="60"/>
      <c r="D16" s="60"/>
      <c r="E16" s="60"/>
      <c r="F16" s="60"/>
      <c r="G16" s="61"/>
      <c r="H16" s="62"/>
      <c r="I16" s="63"/>
    </row>
    <row r="17" spans="1:9" x14ac:dyDescent="0.25">
      <c r="A17" s="81" t="s">
        <v>0</v>
      </c>
      <c r="B17" s="82"/>
      <c r="C17" s="82"/>
      <c r="D17" s="82"/>
      <c r="E17" s="82"/>
      <c r="F17" s="82"/>
      <c r="G17" s="83"/>
      <c r="H17" s="62">
        <v>332.68</v>
      </c>
      <c r="I17" s="63"/>
    </row>
    <row r="18" spans="1:9" x14ac:dyDescent="0.25">
      <c r="A18" s="26" t="s">
        <v>55</v>
      </c>
      <c r="B18" s="27"/>
      <c r="C18" s="27"/>
      <c r="D18" s="27"/>
      <c r="E18" s="27"/>
      <c r="F18" s="27"/>
      <c r="G18" s="28"/>
      <c r="H18" s="24">
        <v>1096.5</v>
      </c>
      <c r="I18" s="25"/>
    </row>
    <row r="19" spans="1:9" x14ac:dyDescent="0.25">
      <c r="A19" s="76" t="s">
        <v>11</v>
      </c>
      <c r="B19" s="77"/>
      <c r="C19" s="77"/>
      <c r="D19" s="77"/>
      <c r="E19" s="77"/>
      <c r="F19" s="77"/>
      <c r="G19" s="78"/>
      <c r="H19" s="79"/>
      <c r="I19" s="80"/>
    </row>
    <row r="20" spans="1:9" x14ac:dyDescent="0.25">
      <c r="A20" s="26" t="s">
        <v>12</v>
      </c>
      <c r="B20" s="27"/>
      <c r="C20" s="27"/>
      <c r="D20" s="27"/>
      <c r="E20" s="27"/>
      <c r="F20" s="27"/>
      <c r="G20" s="28"/>
      <c r="H20" s="72">
        <v>1036</v>
      </c>
      <c r="I20" s="73"/>
    </row>
    <row r="21" spans="1:9" x14ac:dyDescent="0.25">
      <c r="A21" s="26" t="s">
        <v>18</v>
      </c>
      <c r="B21" s="27"/>
      <c r="C21" s="27"/>
      <c r="D21" s="27"/>
      <c r="E21" s="27"/>
      <c r="F21" s="27"/>
      <c r="G21" s="28"/>
      <c r="H21" s="24">
        <v>4606.0200000000004</v>
      </c>
      <c r="I21" s="25"/>
    </row>
    <row r="22" spans="1:9" x14ac:dyDescent="0.25">
      <c r="A22" s="26" t="s">
        <v>19</v>
      </c>
      <c r="B22" s="27"/>
      <c r="C22" s="27"/>
      <c r="D22" s="27"/>
      <c r="E22" s="27"/>
      <c r="F22" s="27"/>
      <c r="G22" s="28"/>
      <c r="H22" s="36"/>
      <c r="I22" s="37"/>
    </row>
    <row r="23" spans="1:9" x14ac:dyDescent="0.25">
      <c r="A23" s="26" t="s">
        <v>13</v>
      </c>
      <c r="B23" s="27"/>
      <c r="C23" s="27"/>
      <c r="D23" s="27"/>
      <c r="E23" s="27"/>
      <c r="F23" s="27"/>
      <c r="G23" s="28"/>
      <c r="H23" s="72">
        <v>9233.5499999999993</v>
      </c>
      <c r="I23" s="73"/>
    </row>
    <row r="24" spans="1:9" x14ac:dyDescent="0.25">
      <c r="A24" s="26" t="s">
        <v>53</v>
      </c>
      <c r="B24" s="27"/>
      <c r="C24" s="27"/>
      <c r="D24" s="27"/>
      <c r="E24" s="27"/>
      <c r="F24" s="27"/>
      <c r="G24" s="28"/>
      <c r="H24" s="24">
        <v>31323.75</v>
      </c>
      <c r="I24" s="25"/>
    </row>
    <row r="25" spans="1:9" x14ac:dyDescent="0.25">
      <c r="A25" s="26" t="s">
        <v>14</v>
      </c>
      <c r="B25" s="27"/>
      <c r="C25" s="27"/>
      <c r="D25" s="27"/>
      <c r="E25" s="27"/>
      <c r="F25" s="27"/>
      <c r="G25" s="28"/>
      <c r="H25" s="36">
        <v>9616.39</v>
      </c>
      <c r="I25" s="37"/>
    </row>
    <row r="26" spans="1:9" ht="15.75" thickBot="1" x14ac:dyDescent="0.3">
      <c r="A26" s="46" t="s">
        <v>52</v>
      </c>
      <c r="B26" s="47"/>
      <c r="C26" s="47"/>
      <c r="D26" s="47"/>
      <c r="E26" s="47"/>
      <c r="F26" s="47"/>
      <c r="G26" s="48"/>
      <c r="H26" s="49">
        <v>753.31</v>
      </c>
      <c r="I26" s="50"/>
    </row>
    <row r="27" spans="1:9" ht="15.75" thickBot="1" x14ac:dyDescent="0.3">
      <c r="A27" s="54" t="s">
        <v>106</v>
      </c>
      <c r="B27" s="55"/>
      <c r="C27" s="55"/>
      <c r="D27" s="55"/>
      <c r="E27" s="55"/>
      <c r="F27" s="55"/>
      <c r="G27" s="56"/>
      <c r="H27" s="85">
        <v>50622.57</v>
      </c>
      <c r="I27" s="152"/>
    </row>
    <row r="28" spans="1:9" ht="15.75" thickBot="1" x14ac:dyDescent="0.3">
      <c r="A28" s="51"/>
      <c r="B28" s="52"/>
      <c r="C28" s="52"/>
      <c r="D28" s="52"/>
      <c r="E28" s="52"/>
      <c r="F28" s="52"/>
      <c r="G28" s="53"/>
      <c r="H28" s="51"/>
      <c r="I28" s="53"/>
    </row>
    <row r="29" spans="1:9" ht="15.75" thickBot="1" x14ac:dyDescent="0.3">
      <c r="A29" s="38" t="s">
        <v>94</v>
      </c>
      <c r="B29" s="39"/>
      <c r="C29" s="39"/>
      <c r="D29" s="39"/>
      <c r="E29" s="39"/>
      <c r="F29" s="39"/>
      <c r="G29" s="40"/>
      <c r="H29" s="51"/>
      <c r="I29" s="53"/>
    </row>
    <row r="30" spans="1:9" ht="15.75" thickBot="1" x14ac:dyDescent="0.3">
      <c r="A30" s="38" t="s">
        <v>15</v>
      </c>
      <c r="B30" s="39"/>
      <c r="C30" s="39"/>
      <c r="D30" s="39"/>
      <c r="E30" s="39"/>
      <c r="F30" s="39"/>
      <c r="G30" s="40"/>
      <c r="H30" s="177">
        <f>H9+H29</f>
        <v>58654.35</v>
      </c>
      <c r="I30" s="178"/>
    </row>
    <row r="31" spans="1:9" x14ac:dyDescent="0.25">
      <c r="A31" s="43"/>
      <c r="B31" s="44"/>
      <c r="C31" s="44"/>
      <c r="D31" s="44"/>
      <c r="E31" s="44"/>
      <c r="F31" s="44"/>
      <c r="G31" s="45"/>
      <c r="H31" s="121"/>
      <c r="I31" s="122"/>
    </row>
    <row r="32" spans="1:9" x14ac:dyDescent="0.25">
      <c r="A32" s="10" t="s">
        <v>69</v>
      </c>
      <c r="B32" s="11"/>
      <c r="C32" s="11"/>
      <c r="D32" s="11"/>
      <c r="E32" s="11"/>
      <c r="F32" s="11"/>
      <c r="G32" s="12"/>
      <c r="H32" s="13">
        <f>H4+H9-H27</f>
        <v>87746.049999999988</v>
      </c>
      <c r="I32" s="19"/>
    </row>
    <row r="33" spans="1:9" x14ac:dyDescent="0.25">
      <c r="A33" s="10" t="s">
        <v>117</v>
      </c>
      <c r="B33" s="11"/>
      <c r="C33" s="11"/>
      <c r="D33" s="11"/>
      <c r="E33" s="11"/>
      <c r="F33" s="11"/>
      <c r="G33" s="12"/>
      <c r="H33" s="103">
        <f>H6-H7+H29</f>
        <v>5280</v>
      </c>
      <c r="I33" s="104"/>
    </row>
    <row r="34" spans="1:9" x14ac:dyDescent="0.25">
      <c r="A34" s="18"/>
      <c r="B34" s="108"/>
      <c r="C34" s="108"/>
      <c r="D34" s="108"/>
      <c r="E34" s="108"/>
      <c r="F34" s="108"/>
      <c r="G34" s="19"/>
      <c r="H34" s="18"/>
      <c r="I34" s="19"/>
    </row>
    <row r="35" spans="1:9" x14ac:dyDescent="0.25">
      <c r="A35" s="21" t="s">
        <v>16</v>
      </c>
      <c r="B35" s="22"/>
      <c r="C35" s="22"/>
      <c r="D35" s="22"/>
      <c r="E35" s="22"/>
      <c r="F35" s="22"/>
      <c r="G35" s="23"/>
      <c r="H35" s="123"/>
      <c r="I35" s="124"/>
    </row>
    <row r="36" spans="1:9" x14ac:dyDescent="0.25">
      <c r="A36" s="26" t="s">
        <v>17</v>
      </c>
      <c r="B36" s="27"/>
      <c r="C36" s="27"/>
      <c r="D36" s="27"/>
      <c r="E36" s="27"/>
      <c r="F36" s="27"/>
      <c r="G36" s="28"/>
      <c r="H36" s="18">
        <v>10</v>
      </c>
      <c r="I36" s="19"/>
    </row>
    <row r="37" spans="1:9" ht="15.75" thickBot="1" x14ac:dyDescent="0.3">
      <c r="A37" s="31" t="s">
        <v>57</v>
      </c>
      <c r="B37" s="32"/>
      <c r="C37" s="32"/>
      <c r="D37" s="32"/>
      <c r="E37" s="32"/>
      <c r="F37" s="32"/>
      <c r="G37" s="33"/>
      <c r="H37" s="214">
        <f>H9/H27*H36</f>
        <v>11.586600601273304</v>
      </c>
      <c r="I37" s="215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2">
    <mergeCell ref="A27:G27"/>
    <mergeCell ref="H27:I27"/>
    <mergeCell ref="A41:C41"/>
    <mergeCell ref="G41:I41"/>
    <mergeCell ref="A34:G34"/>
    <mergeCell ref="H34:I34"/>
    <mergeCell ref="A35:G35"/>
    <mergeCell ref="H35:I35"/>
    <mergeCell ref="A36:G36"/>
    <mergeCell ref="H36:I36"/>
    <mergeCell ref="A32:G32"/>
    <mergeCell ref="H32:I32"/>
    <mergeCell ref="A33:G33"/>
    <mergeCell ref="H33:I33"/>
    <mergeCell ref="A37:G37"/>
    <mergeCell ref="H37:I37"/>
    <mergeCell ref="A30:G30"/>
    <mergeCell ref="H30:I30"/>
    <mergeCell ref="A31:G31"/>
    <mergeCell ref="H31:I31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19:G19"/>
    <mergeCell ref="H19:I19"/>
    <mergeCell ref="H18:I18"/>
    <mergeCell ref="A18:G18"/>
    <mergeCell ref="A20:G20"/>
    <mergeCell ref="H20:I20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A17:G17"/>
    <mergeCell ref="H17:I17"/>
    <mergeCell ref="H12:I12"/>
    <mergeCell ref="A13:G13"/>
    <mergeCell ref="H13:I13"/>
    <mergeCell ref="A14:G15"/>
    <mergeCell ref="H14:I15"/>
    <mergeCell ref="A7:G7"/>
    <mergeCell ref="H7:I7"/>
    <mergeCell ref="A8:G8"/>
    <mergeCell ref="H8:I8"/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A35" sqref="A35:G35"/>
    </sheetView>
  </sheetViews>
  <sheetFormatPr defaultRowHeight="15" x14ac:dyDescent="0.25"/>
  <sheetData>
    <row r="1" spans="1:9" ht="18.75" x14ac:dyDescent="0.3">
      <c r="A1" s="90" t="s">
        <v>43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92" t="s">
        <v>3</v>
      </c>
      <c r="I3" s="93"/>
    </row>
    <row r="4" spans="1:9" x14ac:dyDescent="0.25">
      <c r="A4" s="87" t="s">
        <v>75</v>
      </c>
      <c r="B4" s="88"/>
      <c r="C4" s="88"/>
      <c r="D4" s="88"/>
      <c r="E4" s="88"/>
      <c r="F4" s="88"/>
      <c r="G4" s="89"/>
      <c r="H4" s="218">
        <v>118788.63</v>
      </c>
      <c r="I4" s="219"/>
    </row>
    <row r="5" spans="1:9" x14ac:dyDescent="0.25">
      <c r="A5" s="18"/>
      <c r="B5" s="108"/>
      <c r="C5" s="108"/>
      <c r="D5" s="108"/>
      <c r="E5" s="108"/>
      <c r="F5" s="108"/>
      <c r="G5" s="19"/>
      <c r="H5" s="103"/>
      <c r="I5" s="104"/>
    </row>
    <row r="6" spans="1:9" x14ac:dyDescent="0.25">
      <c r="A6" s="15" t="s">
        <v>100</v>
      </c>
      <c r="B6" s="16"/>
      <c r="C6" s="16"/>
      <c r="D6" s="16"/>
      <c r="E6" s="16"/>
      <c r="F6" s="16"/>
      <c r="G6" s="17"/>
      <c r="H6" s="18">
        <v>70447.92</v>
      </c>
      <c r="I6" s="19"/>
    </row>
    <row r="7" spans="1:9" x14ac:dyDescent="0.25">
      <c r="A7" s="59" t="s">
        <v>1</v>
      </c>
      <c r="B7" s="60"/>
      <c r="C7" s="60"/>
      <c r="D7" s="60"/>
      <c r="E7" s="60"/>
      <c r="F7" s="60"/>
      <c r="G7" s="61"/>
      <c r="H7" s="62">
        <v>6176.88</v>
      </c>
      <c r="I7" s="63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1020</v>
      </c>
      <c r="I8" s="73"/>
    </row>
    <row r="9" spans="1:9" ht="15.75" thickBot="1" x14ac:dyDescent="0.3">
      <c r="A9" s="18"/>
      <c r="B9" s="108"/>
      <c r="C9" s="108"/>
      <c r="D9" s="108"/>
      <c r="E9" s="108"/>
      <c r="F9" s="108"/>
      <c r="G9" s="19"/>
      <c r="H9" s="24"/>
      <c r="I9" s="25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154"/>
      <c r="H10" s="85">
        <f>H11+H12+H13+H14+H15+H17+H18+H20+H21+H22+H23+H24+H25+H26+H27+H19</f>
        <v>70607.649999999994</v>
      </c>
      <c r="I10" s="134"/>
    </row>
    <row r="11" spans="1:9" x14ac:dyDescent="0.25">
      <c r="A11" s="64" t="s">
        <v>62</v>
      </c>
      <c r="B11" s="65"/>
      <c r="C11" s="65"/>
      <c r="D11" s="65"/>
      <c r="E11" s="65"/>
      <c r="F11" s="65"/>
      <c r="G11" s="65"/>
      <c r="H11" s="127">
        <v>0</v>
      </c>
      <c r="I11" s="128"/>
    </row>
    <row r="12" spans="1:9" x14ac:dyDescent="0.25">
      <c r="A12" s="59" t="s">
        <v>5</v>
      </c>
      <c r="B12" s="60"/>
      <c r="C12" s="60"/>
      <c r="D12" s="60"/>
      <c r="E12" s="60"/>
      <c r="F12" s="60"/>
      <c r="G12" s="102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102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102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155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155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102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153"/>
      <c r="H18" s="62">
        <v>332.68</v>
      </c>
      <c r="I18" s="63"/>
    </row>
    <row r="19" spans="1:9" x14ac:dyDescent="0.25">
      <c r="A19" s="59" t="s">
        <v>55</v>
      </c>
      <c r="B19" s="60"/>
      <c r="C19" s="60"/>
      <c r="D19" s="60"/>
      <c r="E19" s="60"/>
      <c r="F19" s="60"/>
      <c r="G19" s="102"/>
      <c r="H19" s="72">
        <v>904.5</v>
      </c>
      <c r="I19" s="73"/>
    </row>
    <row r="20" spans="1:9" x14ac:dyDescent="0.25">
      <c r="A20" s="76" t="s">
        <v>11</v>
      </c>
      <c r="B20" s="77"/>
      <c r="C20" s="77"/>
      <c r="D20" s="77"/>
      <c r="E20" s="77"/>
      <c r="F20" s="77"/>
      <c r="G20" s="77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7"/>
      <c r="H21" s="72">
        <v>2368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7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7"/>
      <c r="H24" s="24">
        <v>11697.87</v>
      </c>
      <c r="I24" s="25"/>
    </row>
    <row r="25" spans="1:9" x14ac:dyDescent="0.25">
      <c r="A25" s="26" t="s">
        <v>53</v>
      </c>
      <c r="B25" s="27"/>
      <c r="C25" s="27"/>
      <c r="D25" s="27"/>
      <c r="E25" s="27"/>
      <c r="F25" s="27"/>
      <c r="G25" s="27"/>
      <c r="H25" s="24">
        <v>37711.65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7"/>
      <c r="H26" s="36">
        <v>11577.47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7"/>
      <c r="H27" s="49">
        <v>753.31</v>
      </c>
      <c r="I27" s="50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45544.89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39"/>
      <c r="H30" s="41">
        <v>0</v>
      </c>
      <c r="I30" s="42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39"/>
      <c r="H31" s="177">
        <f>H10+H30</f>
        <v>70607.649999999994</v>
      </c>
      <c r="I31" s="178"/>
    </row>
    <row r="32" spans="1:9" x14ac:dyDescent="0.25">
      <c r="A32" s="43"/>
      <c r="B32" s="44"/>
      <c r="C32" s="44"/>
      <c r="D32" s="44"/>
      <c r="E32" s="44"/>
      <c r="F32" s="44"/>
      <c r="G32" s="44"/>
      <c r="H32" s="43"/>
      <c r="I32" s="45"/>
    </row>
    <row r="33" spans="1:9" x14ac:dyDescent="0.25">
      <c r="A33" s="10" t="s">
        <v>76</v>
      </c>
      <c r="B33" s="11"/>
      <c r="C33" s="11"/>
      <c r="D33" s="11"/>
      <c r="E33" s="11"/>
      <c r="F33" s="11"/>
      <c r="G33" s="11"/>
      <c r="H33" s="13">
        <f>H4+H10-H28</f>
        <v>143851.39000000001</v>
      </c>
      <c r="I33" s="19"/>
    </row>
    <row r="34" spans="1:9" x14ac:dyDescent="0.25">
      <c r="A34" s="10" t="s">
        <v>115</v>
      </c>
      <c r="B34" s="11"/>
      <c r="C34" s="11"/>
      <c r="D34" s="11"/>
      <c r="E34" s="11"/>
      <c r="F34" s="11"/>
      <c r="G34" s="11"/>
      <c r="H34" s="13">
        <f>H6-H7-H8+H30</f>
        <v>63251.040000000001</v>
      </c>
      <c r="I34" s="14"/>
    </row>
    <row r="35" spans="1:9" x14ac:dyDescent="0.25">
      <c r="A35" s="87"/>
      <c r="B35" s="88"/>
      <c r="C35" s="88"/>
      <c r="D35" s="88"/>
      <c r="E35" s="88"/>
      <c r="F35" s="88"/>
      <c r="G35" s="117"/>
      <c r="H35" s="18"/>
      <c r="I35" s="19"/>
    </row>
    <row r="36" spans="1:9" x14ac:dyDescent="0.25">
      <c r="A36" s="59" t="s">
        <v>16</v>
      </c>
      <c r="B36" s="60"/>
      <c r="C36" s="60"/>
      <c r="D36" s="60"/>
      <c r="E36" s="60"/>
      <c r="F36" s="60"/>
      <c r="G36" s="102"/>
      <c r="H36" s="62"/>
      <c r="I36" s="63"/>
    </row>
    <row r="37" spans="1:9" x14ac:dyDescent="0.25">
      <c r="A37" s="26" t="s">
        <v>17</v>
      </c>
      <c r="B37" s="27"/>
      <c r="C37" s="27"/>
      <c r="D37" s="27"/>
      <c r="E37" s="27"/>
      <c r="F37" s="27"/>
      <c r="G37" s="27"/>
      <c r="H37" s="13">
        <v>7.5</v>
      </c>
      <c r="I37" s="1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2"/>
      <c r="H38" s="214">
        <f>H10/H28*H37</f>
        <v>11.627152354523195</v>
      </c>
      <c r="I38" s="215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H35:I35"/>
    <mergeCell ref="A32:G32"/>
    <mergeCell ref="A34:G34"/>
    <mergeCell ref="H34:I34"/>
    <mergeCell ref="A41:C41"/>
    <mergeCell ref="G41:I41"/>
    <mergeCell ref="A37:G37"/>
    <mergeCell ref="H37:I37"/>
    <mergeCell ref="A38:G38"/>
    <mergeCell ref="H38:I38"/>
    <mergeCell ref="A9:G9"/>
    <mergeCell ref="H9:I9"/>
    <mergeCell ref="H19:I19"/>
    <mergeCell ref="A36:G36"/>
    <mergeCell ref="H36:I36"/>
    <mergeCell ref="A35:G35"/>
    <mergeCell ref="A31:G31"/>
    <mergeCell ref="H31:I31"/>
    <mergeCell ref="A27:G27"/>
    <mergeCell ref="H27:I27"/>
    <mergeCell ref="H32:I32"/>
    <mergeCell ref="A33:G33"/>
    <mergeCell ref="H33:I33"/>
    <mergeCell ref="A22:G22"/>
    <mergeCell ref="H22:I22"/>
    <mergeCell ref="A30:G30"/>
    <mergeCell ref="H30:I30"/>
    <mergeCell ref="A23:G23"/>
    <mergeCell ref="H23:I23"/>
    <mergeCell ref="A24:G24"/>
    <mergeCell ref="H24:I24"/>
    <mergeCell ref="A25:G25"/>
    <mergeCell ref="H25:I25"/>
    <mergeCell ref="A28:G28"/>
    <mergeCell ref="H28:I28"/>
    <mergeCell ref="A29:G29"/>
    <mergeCell ref="H29:I29"/>
    <mergeCell ref="A26:G26"/>
    <mergeCell ref="H26:I26"/>
    <mergeCell ref="A20:G20"/>
    <mergeCell ref="H20:I20"/>
    <mergeCell ref="A21:G21"/>
    <mergeCell ref="H21:I21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8:G8"/>
    <mergeCell ref="H8:I8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2" workbookViewId="0">
      <selection activeCell="L44" sqref="L44"/>
    </sheetView>
  </sheetViews>
  <sheetFormatPr defaultRowHeight="15" x14ac:dyDescent="0.25"/>
  <sheetData>
    <row r="1" spans="1:9" ht="18.75" x14ac:dyDescent="0.3">
      <c r="A1" s="90" t="s">
        <v>44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92" t="s">
        <v>3</v>
      </c>
      <c r="I3" s="93"/>
    </row>
    <row r="4" spans="1:9" x14ac:dyDescent="0.25">
      <c r="A4" s="10" t="s">
        <v>75</v>
      </c>
      <c r="B4" s="11"/>
      <c r="C4" s="11"/>
      <c r="D4" s="11"/>
      <c r="E4" s="11"/>
      <c r="F4" s="11"/>
      <c r="G4" s="11"/>
      <c r="H4" s="218">
        <v>71470.100000000006</v>
      </c>
      <c r="I4" s="219"/>
    </row>
    <row r="5" spans="1:9" x14ac:dyDescent="0.25">
      <c r="A5" s="18"/>
      <c r="B5" s="108"/>
      <c r="C5" s="108"/>
      <c r="D5" s="108"/>
      <c r="E5" s="108"/>
      <c r="F5" s="108"/>
      <c r="G5" s="19"/>
      <c r="H5" s="18"/>
      <c r="I5" s="19"/>
    </row>
    <row r="6" spans="1:9" x14ac:dyDescent="0.25">
      <c r="A6" s="10" t="s">
        <v>100</v>
      </c>
      <c r="B6" s="11"/>
      <c r="C6" s="11"/>
      <c r="D6" s="11"/>
      <c r="E6" s="11"/>
      <c r="F6" s="11"/>
      <c r="G6" s="12"/>
      <c r="H6" s="18">
        <v>73892.659999999989</v>
      </c>
      <c r="I6" s="19"/>
    </row>
    <row r="7" spans="1:9" x14ac:dyDescent="0.25">
      <c r="A7" s="109" t="s">
        <v>1</v>
      </c>
      <c r="B7" s="110"/>
      <c r="C7" s="110"/>
      <c r="D7" s="110"/>
      <c r="E7" s="110"/>
      <c r="F7" s="110"/>
      <c r="G7" s="111"/>
      <c r="H7" s="114">
        <v>3409.96</v>
      </c>
      <c r="I7" s="116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112">
        <v>1620</v>
      </c>
      <c r="I8" s="113"/>
    </row>
    <row r="9" spans="1:9" ht="15.75" thickBot="1" x14ac:dyDescent="0.3">
      <c r="A9" s="18"/>
      <c r="B9" s="108"/>
      <c r="C9" s="108"/>
      <c r="D9" s="108"/>
      <c r="E9" s="108"/>
      <c r="F9" s="108"/>
      <c r="G9" s="19"/>
      <c r="H9" s="18"/>
      <c r="I9" s="19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154"/>
      <c r="H10" s="85">
        <f>H11+H12+H13+H14+H15+H17+H18+H20+H21+H22+H23+H24+H25+H26+H27+H19</f>
        <v>47056.17</v>
      </c>
      <c r="I10" s="134"/>
    </row>
    <row r="11" spans="1:9" x14ac:dyDescent="0.25">
      <c r="A11" s="64" t="s">
        <v>62</v>
      </c>
      <c r="B11" s="65"/>
      <c r="C11" s="65"/>
      <c r="D11" s="65"/>
      <c r="E11" s="65"/>
      <c r="F11" s="65"/>
      <c r="G11" s="65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102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102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102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155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155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102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153"/>
      <c r="H18" s="62">
        <v>998.04</v>
      </c>
      <c r="I18" s="63"/>
    </row>
    <row r="19" spans="1:9" x14ac:dyDescent="0.25">
      <c r="A19" s="59" t="s">
        <v>55</v>
      </c>
      <c r="B19" s="60"/>
      <c r="C19" s="60"/>
      <c r="D19" s="60"/>
      <c r="E19" s="60"/>
      <c r="F19" s="60"/>
      <c r="G19" s="102"/>
      <c r="H19" s="72">
        <v>1161</v>
      </c>
      <c r="I19" s="73"/>
    </row>
    <row r="20" spans="1:9" x14ac:dyDescent="0.25">
      <c r="A20" s="76" t="s">
        <v>11</v>
      </c>
      <c r="B20" s="77"/>
      <c r="C20" s="77"/>
      <c r="D20" s="77"/>
      <c r="E20" s="77"/>
      <c r="F20" s="77"/>
      <c r="G20" s="77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7"/>
      <c r="H21" s="72">
        <v>1184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7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7"/>
      <c r="H24" s="72">
        <v>6390.3</v>
      </c>
      <c r="I24" s="73"/>
    </row>
    <row r="25" spans="1:9" x14ac:dyDescent="0.25">
      <c r="A25" s="26" t="s">
        <v>53</v>
      </c>
      <c r="B25" s="27"/>
      <c r="C25" s="27"/>
      <c r="D25" s="27"/>
      <c r="E25" s="27"/>
      <c r="F25" s="27"/>
      <c r="G25" s="27"/>
      <c r="H25" s="24">
        <v>23953.599999999999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7"/>
      <c r="H26" s="36">
        <v>7353.75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7"/>
      <c r="H27" s="49">
        <v>753.31</v>
      </c>
      <c r="I27" s="50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85">
        <v>29528.65</v>
      </c>
      <c r="I28" s="152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39"/>
      <c r="H30" s="41">
        <f>H31</f>
        <v>3000</v>
      </c>
      <c r="I30" s="42"/>
    </row>
    <row r="31" spans="1:9" ht="15.75" thickBot="1" x14ac:dyDescent="0.3">
      <c r="A31" s="59" t="s">
        <v>116</v>
      </c>
      <c r="B31" s="60"/>
      <c r="C31" s="60"/>
      <c r="D31" s="60"/>
      <c r="E31" s="60"/>
      <c r="F31" s="60"/>
      <c r="G31" s="102"/>
      <c r="H31" s="74">
        <v>3000</v>
      </c>
      <c r="I31" s="75"/>
    </row>
    <row r="32" spans="1:9" ht="15.75" thickBot="1" x14ac:dyDescent="0.3">
      <c r="A32" s="38" t="s">
        <v>15</v>
      </c>
      <c r="B32" s="39"/>
      <c r="C32" s="39"/>
      <c r="D32" s="39"/>
      <c r="E32" s="39"/>
      <c r="F32" s="39"/>
      <c r="G32" s="39"/>
      <c r="H32" s="177">
        <f>H10+H30</f>
        <v>50056.17</v>
      </c>
      <c r="I32" s="178"/>
    </row>
    <row r="33" spans="1:9" x14ac:dyDescent="0.25">
      <c r="A33" s="43"/>
      <c r="B33" s="44"/>
      <c r="C33" s="44"/>
      <c r="D33" s="44"/>
      <c r="E33" s="44"/>
      <c r="F33" s="44"/>
      <c r="G33" s="44"/>
      <c r="H33" s="43"/>
      <c r="I33" s="45"/>
    </row>
    <row r="34" spans="1:9" x14ac:dyDescent="0.25">
      <c r="A34" s="10" t="s">
        <v>76</v>
      </c>
      <c r="B34" s="11"/>
      <c r="C34" s="11"/>
      <c r="D34" s="11"/>
      <c r="E34" s="11"/>
      <c r="F34" s="11"/>
      <c r="G34" s="11"/>
      <c r="H34" s="13">
        <f>H4+H10-H28</f>
        <v>88997.62</v>
      </c>
      <c r="I34" s="19"/>
    </row>
    <row r="35" spans="1:9" x14ac:dyDescent="0.25">
      <c r="A35" s="15" t="s">
        <v>102</v>
      </c>
      <c r="B35" s="16"/>
      <c r="C35" s="16"/>
      <c r="D35" s="16"/>
      <c r="E35" s="16"/>
      <c r="F35" s="16"/>
      <c r="G35" s="16"/>
      <c r="H35" s="206">
        <f>H6-H7-H8+H30</f>
        <v>71862.699999999983</v>
      </c>
      <c r="I35" s="220"/>
    </row>
    <row r="36" spans="1:9" x14ac:dyDescent="0.25">
      <c r="A36" s="87"/>
      <c r="B36" s="88"/>
      <c r="C36" s="88"/>
      <c r="D36" s="88"/>
      <c r="E36" s="88"/>
      <c r="F36" s="88"/>
      <c r="G36" s="117"/>
      <c r="H36" s="18"/>
      <c r="I36" s="19"/>
    </row>
    <row r="37" spans="1:9" x14ac:dyDescent="0.25">
      <c r="A37" s="59" t="s">
        <v>16</v>
      </c>
      <c r="B37" s="60"/>
      <c r="C37" s="60"/>
      <c r="D37" s="60"/>
      <c r="E37" s="60"/>
      <c r="F37" s="60"/>
      <c r="G37" s="102"/>
      <c r="H37" s="62"/>
      <c r="I37" s="63"/>
    </row>
    <row r="38" spans="1:9" x14ac:dyDescent="0.25">
      <c r="A38" s="26" t="s">
        <v>17</v>
      </c>
      <c r="B38" s="27"/>
      <c r="C38" s="27"/>
      <c r="D38" s="27"/>
      <c r="E38" s="27"/>
      <c r="F38" s="27"/>
      <c r="G38" s="27"/>
      <c r="H38" s="13">
        <v>9</v>
      </c>
      <c r="I38" s="14"/>
    </row>
    <row r="39" spans="1:9" ht="15.75" thickBot="1" x14ac:dyDescent="0.3">
      <c r="A39" s="31" t="s">
        <v>57</v>
      </c>
      <c r="B39" s="32"/>
      <c r="C39" s="32"/>
      <c r="D39" s="32"/>
      <c r="E39" s="32"/>
      <c r="F39" s="32"/>
      <c r="G39" s="32"/>
      <c r="H39" s="214">
        <f>H10/H28*H38</f>
        <v>14.342190719860204</v>
      </c>
      <c r="I39" s="215"/>
    </row>
    <row r="42" spans="1:9" x14ac:dyDescent="0.25">
      <c r="A42" s="20" t="s">
        <v>20</v>
      </c>
      <c r="B42" s="20"/>
      <c r="C42" s="20"/>
      <c r="G42" s="20" t="s">
        <v>21</v>
      </c>
      <c r="H42" s="20"/>
      <c r="I42" s="20"/>
    </row>
  </sheetData>
  <mergeCells count="76">
    <mergeCell ref="A42:C42"/>
    <mergeCell ref="G42:I42"/>
    <mergeCell ref="H19:I19"/>
    <mergeCell ref="A8:G8"/>
    <mergeCell ref="H8:I8"/>
    <mergeCell ref="A37:G37"/>
    <mergeCell ref="H37:I37"/>
    <mergeCell ref="A38:G38"/>
    <mergeCell ref="H38:I38"/>
    <mergeCell ref="A39:G39"/>
    <mergeCell ref="H39:I39"/>
    <mergeCell ref="A36:G36"/>
    <mergeCell ref="A32:G32"/>
    <mergeCell ref="H32:I32"/>
    <mergeCell ref="A31:G31"/>
    <mergeCell ref="H31:I31"/>
    <mergeCell ref="H36:I36"/>
    <mergeCell ref="A33:G33"/>
    <mergeCell ref="H33:I33"/>
    <mergeCell ref="A34:G34"/>
    <mergeCell ref="H34:I34"/>
    <mergeCell ref="A35:G35"/>
    <mergeCell ref="H35:I35"/>
    <mergeCell ref="A26:G26"/>
    <mergeCell ref="H26:I26"/>
    <mergeCell ref="A27:G27"/>
    <mergeCell ref="H27:I27"/>
    <mergeCell ref="A30:G30"/>
    <mergeCell ref="H30:I30"/>
    <mergeCell ref="A29:G29"/>
    <mergeCell ref="H29:I29"/>
    <mergeCell ref="A23:G23"/>
    <mergeCell ref="H23:I23"/>
    <mergeCell ref="A24:G24"/>
    <mergeCell ref="H24:I24"/>
    <mergeCell ref="A25:G25"/>
    <mergeCell ref="H25:I25"/>
    <mergeCell ref="A20:G20"/>
    <mergeCell ref="H20:I20"/>
    <mergeCell ref="A21:G21"/>
    <mergeCell ref="H21:I21"/>
    <mergeCell ref="A22:G22"/>
    <mergeCell ref="H22:I22"/>
    <mergeCell ref="H13:I13"/>
    <mergeCell ref="A14:G14"/>
    <mergeCell ref="H14:I14"/>
    <mergeCell ref="A15:G16"/>
    <mergeCell ref="H15:I16"/>
    <mergeCell ref="A9:G9"/>
    <mergeCell ref="H9:I9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A6:G6"/>
    <mergeCell ref="A5:G5"/>
    <mergeCell ref="H5:I5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2" workbookViewId="0">
      <selection activeCell="J42" sqref="J42"/>
    </sheetView>
  </sheetViews>
  <sheetFormatPr defaultRowHeight="15" x14ac:dyDescent="0.25"/>
  <sheetData>
    <row r="1" spans="1:9" ht="18.75" x14ac:dyDescent="0.3">
      <c r="A1" s="90" t="s">
        <v>45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92" t="s">
        <v>3</v>
      </c>
      <c r="I3" s="93"/>
    </row>
    <row r="4" spans="1:9" x14ac:dyDescent="0.25">
      <c r="A4" s="10" t="s">
        <v>75</v>
      </c>
      <c r="B4" s="11"/>
      <c r="C4" s="11"/>
      <c r="D4" s="11"/>
      <c r="E4" s="11"/>
      <c r="F4" s="11"/>
      <c r="G4" s="11"/>
      <c r="H4" s="94">
        <v>271676.40000000002</v>
      </c>
      <c r="I4" s="95"/>
    </row>
    <row r="5" spans="1:9" x14ac:dyDescent="0.25">
      <c r="A5" s="36"/>
      <c r="B5" s="176"/>
      <c r="C5" s="176"/>
      <c r="D5" s="176"/>
      <c r="E5" s="176"/>
      <c r="F5" s="176"/>
      <c r="G5" s="176"/>
      <c r="H5" s="18"/>
      <c r="I5" s="19"/>
    </row>
    <row r="6" spans="1:9" x14ac:dyDescent="0.25">
      <c r="A6" s="117" t="s">
        <v>95</v>
      </c>
      <c r="B6" s="11"/>
      <c r="C6" s="11"/>
      <c r="D6" s="11"/>
      <c r="E6" s="11"/>
      <c r="F6" s="11"/>
      <c r="G6" s="11"/>
      <c r="H6" s="156">
        <v>27341.339999999997</v>
      </c>
      <c r="I6" s="148"/>
    </row>
    <row r="7" spans="1:9" x14ac:dyDescent="0.25">
      <c r="A7" s="59" t="s">
        <v>1</v>
      </c>
      <c r="B7" s="60"/>
      <c r="C7" s="60"/>
      <c r="D7" s="60"/>
      <c r="E7" s="60"/>
      <c r="F7" s="60"/>
      <c r="G7" s="102"/>
      <c r="H7" s="62">
        <v>13739.3</v>
      </c>
      <c r="I7" s="63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24" t="s">
        <v>34</v>
      </c>
      <c r="I8" s="25"/>
    </row>
    <row r="9" spans="1:9" ht="15.75" thickBot="1" x14ac:dyDescent="0.3">
      <c r="A9" s="18"/>
      <c r="B9" s="108"/>
      <c r="C9" s="108"/>
      <c r="D9" s="108"/>
      <c r="E9" s="108"/>
      <c r="F9" s="108"/>
      <c r="G9" s="108"/>
      <c r="H9" s="24"/>
      <c r="I9" s="25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154"/>
      <c r="H10" s="85">
        <f>H11+H12+H13+H14+H15+H17+H18+H20+H21+H22+H23+H24+H25+H26+H27+H19</f>
        <v>98845.77</v>
      </c>
      <c r="I10" s="134"/>
    </row>
    <row r="11" spans="1:9" x14ac:dyDescent="0.25">
      <c r="A11" s="64" t="s">
        <v>62</v>
      </c>
      <c r="B11" s="65"/>
      <c r="C11" s="65"/>
      <c r="D11" s="65"/>
      <c r="E11" s="65"/>
      <c r="F11" s="65"/>
      <c r="G11" s="65"/>
      <c r="H11" s="127">
        <v>0</v>
      </c>
      <c r="I11" s="128"/>
    </row>
    <row r="12" spans="1:9" x14ac:dyDescent="0.25">
      <c r="A12" s="59" t="s">
        <v>5</v>
      </c>
      <c r="B12" s="60"/>
      <c r="C12" s="60"/>
      <c r="D12" s="60"/>
      <c r="E12" s="60"/>
      <c r="F12" s="60"/>
      <c r="G12" s="102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102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102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155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155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102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153"/>
      <c r="H18" s="62">
        <v>0</v>
      </c>
      <c r="I18" s="63"/>
    </row>
    <row r="19" spans="1:9" x14ac:dyDescent="0.25">
      <c r="A19" s="59" t="s">
        <v>55</v>
      </c>
      <c r="B19" s="60"/>
      <c r="C19" s="60"/>
      <c r="D19" s="60"/>
      <c r="E19" s="60"/>
      <c r="F19" s="60"/>
      <c r="G19" s="102"/>
      <c r="H19" s="72">
        <v>924</v>
      </c>
      <c r="I19" s="73"/>
    </row>
    <row r="20" spans="1:9" x14ac:dyDescent="0.25">
      <c r="A20" s="76" t="s">
        <v>11</v>
      </c>
      <c r="B20" s="77"/>
      <c r="C20" s="77"/>
      <c r="D20" s="77"/>
      <c r="E20" s="77"/>
      <c r="F20" s="77"/>
      <c r="G20" s="77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7"/>
      <c r="H21" s="72">
        <v>2738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7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7"/>
      <c r="H24" s="72">
        <v>18120.3</v>
      </c>
      <c r="I24" s="73"/>
    </row>
    <row r="25" spans="1:9" x14ac:dyDescent="0.25">
      <c r="A25" s="26" t="s">
        <v>53</v>
      </c>
      <c r="B25" s="27"/>
      <c r="C25" s="27"/>
      <c r="D25" s="27"/>
      <c r="E25" s="27"/>
      <c r="F25" s="27"/>
      <c r="G25" s="27"/>
      <c r="H25" s="24">
        <v>54359.6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7"/>
      <c r="H26" s="221">
        <v>16688.39</v>
      </c>
      <c r="I26" s="222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7"/>
      <c r="H27" s="49">
        <v>753.31</v>
      </c>
      <c r="I27" s="50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67772.52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39"/>
      <c r="H30" s="41">
        <f>H31</f>
        <v>2000</v>
      </c>
      <c r="I30" s="93"/>
    </row>
    <row r="31" spans="1:9" ht="15.75" thickBot="1" x14ac:dyDescent="0.3">
      <c r="A31" s="59" t="s">
        <v>116</v>
      </c>
      <c r="B31" s="60"/>
      <c r="C31" s="60"/>
      <c r="D31" s="60"/>
      <c r="E31" s="60"/>
      <c r="F31" s="60"/>
      <c r="G31" s="102"/>
      <c r="H31" s="74">
        <v>2000</v>
      </c>
      <c r="I31" s="75"/>
    </row>
    <row r="32" spans="1:9" ht="15.75" thickBot="1" x14ac:dyDescent="0.3">
      <c r="A32" s="38" t="s">
        <v>15</v>
      </c>
      <c r="B32" s="39"/>
      <c r="C32" s="39"/>
      <c r="D32" s="39"/>
      <c r="E32" s="39"/>
      <c r="F32" s="39"/>
      <c r="G32" s="39"/>
      <c r="H32" s="177">
        <f>H10+H30</f>
        <v>100845.77</v>
      </c>
      <c r="I32" s="178"/>
    </row>
    <row r="33" spans="1:9" x14ac:dyDescent="0.25">
      <c r="A33" s="43"/>
      <c r="B33" s="44"/>
      <c r="C33" s="44"/>
      <c r="D33" s="44"/>
      <c r="E33" s="44"/>
      <c r="F33" s="44"/>
      <c r="G33" s="44"/>
      <c r="H33" s="43"/>
      <c r="I33" s="45"/>
    </row>
    <row r="34" spans="1:9" x14ac:dyDescent="0.25">
      <c r="A34" s="10" t="s">
        <v>76</v>
      </c>
      <c r="B34" s="11"/>
      <c r="C34" s="11"/>
      <c r="D34" s="11"/>
      <c r="E34" s="11"/>
      <c r="F34" s="11"/>
      <c r="G34" s="11"/>
      <c r="H34" s="13">
        <f>H4+H10-H28</f>
        <v>302749.65000000002</v>
      </c>
      <c r="I34" s="14"/>
    </row>
    <row r="35" spans="1:9" x14ac:dyDescent="0.25">
      <c r="A35" s="10" t="s">
        <v>112</v>
      </c>
      <c r="B35" s="11"/>
      <c r="C35" s="11"/>
      <c r="D35" s="11"/>
      <c r="E35" s="11"/>
      <c r="F35" s="11"/>
      <c r="G35" s="11"/>
      <c r="H35" s="13">
        <f>H6+H7-H30</f>
        <v>39080.639999999999</v>
      </c>
      <c r="I35" s="14"/>
    </row>
    <row r="36" spans="1:9" x14ac:dyDescent="0.25">
      <c r="A36" s="87"/>
      <c r="B36" s="88"/>
      <c r="C36" s="88"/>
      <c r="D36" s="88"/>
      <c r="E36" s="88"/>
      <c r="F36" s="88"/>
      <c r="G36" s="117"/>
      <c r="H36" s="18"/>
      <c r="I36" s="19"/>
    </row>
    <row r="37" spans="1:9" x14ac:dyDescent="0.25">
      <c r="A37" s="59" t="s">
        <v>16</v>
      </c>
      <c r="B37" s="60"/>
      <c r="C37" s="60"/>
      <c r="D37" s="60"/>
      <c r="E37" s="60"/>
      <c r="F37" s="60"/>
      <c r="G37" s="102"/>
      <c r="H37" s="62"/>
      <c r="I37" s="63"/>
    </row>
    <row r="38" spans="1:9" x14ac:dyDescent="0.25">
      <c r="A38" s="26" t="s">
        <v>17</v>
      </c>
      <c r="B38" s="27"/>
      <c r="C38" s="27"/>
      <c r="D38" s="27"/>
      <c r="E38" s="27"/>
      <c r="F38" s="27"/>
      <c r="G38" s="27"/>
      <c r="H38" s="13">
        <v>10</v>
      </c>
      <c r="I38" s="14"/>
    </row>
    <row r="39" spans="1:9" ht="15.75" thickBot="1" x14ac:dyDescent="0.3">
      <c r="A39" s="31" t="s">
        <v>57</v>
      </c>
      <c r="B39" s="32"/>
      <c r="C39" s="32"/>
      <c r="D39" s="32"/>
      <c r="E39" s="32"/>
      <c r="F39" s="32"/>
      <c r="G39" s="32"/>
      <c r="H39" s="105">
        <f>H10/H28*H38</f>
        <v>14.584933539434568</v>
      </c>
      <c r="I39" s="106"/>
    </row>
    <row r="42" spans="1:9" x14ac:dyDescent="0.25">
      <c r="A42" s="20" t="s">
        <v>20</v>
      </c>
      <c r="B42" s="20"/>
      <c r="C42" s="20"/>
      <c r="G42" s="20" t="s">
        <v>21</v>
      </c>
      <c r="H42" s="20"/>
      <c r="I42" s="20"/>
    </row>
  </sheetData>
  <mergeCells count="76">
    <mergeCell ref="A34:G34"/>
    <mergeCell ref="H34:I34"/>
    <mergeCell ref="H35:I35"/>
    <mergeCell ref="A35:G35"/>
    <mergeCell ref="A39:G39"/>
    <mergeCell ref="H39:I39"/>
    <mergeCell ref="A42:C42"/>
    <mergeCell ref="G42:I42"/>
    <mergeCell ref="A36:G36"/>
    <mergeCell ref="H36:I36"/>
    <mergeCell ref="A37:G37"/>
    <mergeCell ref="H37:I37"/>
    <mergeCell ref="A38:G38"/>
    <mergeCell ref="H38:I38"/>
    <mergeCell ref="A31:G31"/>
    <mergeCell ref="H31:I31"/>
    <mergeCell ref="A32:G32"/>
    <mergeCell ref="H32:I32"/>
    <mergeCell ref="A33:G33"/>
    <mergeCell ref="H33:I33"/>
    <mergeCell ref="A30:G30"/>
    <mergeCell ref="H30:I30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22:G22"/>
    <mergeCell ref="H22:I22"/>
    <mergeCell ref="A23:G23"/>
    <mergeCell ref="H23:I23"/>
    <mergeCell ref="A24:G24"/>
    <mergeCell ref="H24:I24"/>
    <mergeCell ref="A18:G18"/>
    <mergeCell ref="H18:I18"/>
    <mergeCell ref="A20:G20"/>
    <mergeCell ref="H20:I20"/>
    <mergeCell ref="A21:G21"/>
    <mergeCell ref="H21:I21"/>
    <mergeCell ref="H19:I19"/>
    <mergeCell ref="A19:G19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7:G7"/>
    <mergeCell ref="H7:I7"/>
    <mergeCell ref="A9:G9"/>
    <mergeCell ref="H9:I9"/>
    <mergeCell ref="A8:G8"/>
    <mergeCell ref="H8:I8"/>
    <mergeCell ref="A6:G6"/>
    <mergeCell ref="A1:I1"/>
    <mergeCell ref="C2:F2"/>
    <mergeCell ref="A3:G3"/>
    <mergeCell ref="H3:I3"/>
    <mergeCell ref="A5:G5"/>
    <mergeCell ref="H5:I5"/>
    <mergeCell ref="A4:G4"/>
    <mergeCell ref="H4:I4"/>
    <mergeCell ref="H6:I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2" sqref="H32:I32"/>
    </sheetView>
  </sheetViews>
  <sheetFormatPr defaultRowHeight="15" x14ac:dyDescent="0.25"/>
  <sheetData>
    <row r="1" spans="1:9" ht="18.75" x14ac:dyDescent="0.3">
      <c r="A1" s="90" t="s">
        <v>46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0" t="s">
        <v>87</v>
      </c>
      <c r="B4" s="11"/>
      <c r="C4" s="11"/>
      <c r="D4" s="11"/>
      <c r="E4" s="11"/>
      <c r="F4" s="11"/>
      <c r="G4" s="12"/>
      <c r="H4" s="225">
        <v>123381.5</v>
      </c>
      <c r="I4" s="226"/>
    </row>
    <row r="5" spans="1:9" x14ac:dyDescent="0.25">
      <c r="A5" s="87"/>
      <c r="B5" s="88"/>
      <c r="C5" s="88"/>
      <c r="D5" s="88"/>
      <c r="E5" s="88"/>
      <c r="F5" s="88"/>
      <c r="G5" s="89"/>
      <c r="H5" s="62"/>
      <c r="I5" s="63"/>
    </row>
    <row r="6" spans="1:9" x14ac:dyDescent="0.25">
      <c r="A6" s="10" t="s">
        <v>104</v>
      </c>
      <c r="B6" s="11"/>
      <c r="C6" s="11"/>
      <c r="D6" s="11"/>
      <c r="E6" s="11"/>
      <c r="F6" s="11"/>
      <c r="G6" s="12"/>
      <c r="H6" s="206">
        <v>4500</v>
      </c>
      <c r="I6" s="220"/>
    </row>
    <row r="7" spans="1:9" x14ac:dyDescent="0.25">
      <c r="A7" s="59" t="s">
        <v>56</v>
      </c>
      <c r="B7" s="60"/>
      <c r="C7" s="60"/>
      <c r="D7" s="60"/>
      <c r="E7" s="60"/>
      <c r="F7" s="60"/>
      <c r="G7" s="61"/>
      <c r="H7" s="72">
        <v>2340</v>
      </c>
      <c r="I7" s="73"/>
    </row>
    <row r="8" spans="1:9" ht="15.75" thickBot="1" x14ac:dyDescent="0.3">
      <c r="A8" s="18"/>
      <c r="B8" s="108"/>
      <c r="C8" s="108"/>
      <c r="D8" s="108"/>
      <c r="E8" s="108"/>
      <c r="F8" s="108"/>
      <c r="G8" s="19"/>
      <c r="H8" s="24"/>
      <c r="I8" s="25"/>
    </row>
    <row r="9" spans="1:9" ht="15.75" thickBot="1" x14ac:dyDescent="0.3">
      <c r="A9" s="54" t="s">
        <v>107</v>
      </c>
      <c r="B9" s="55"/>
      <c r="C9" s="55"/>
      <c r="D9" s="55"/>
      <c r="E9" s="55"/>
      <c r="F9" s="55"/>
      <c r="G9" s="56"/>
      <c r="H9" s="85">
        <f>H10+H11+H12+H13+H14+H16+H17+H19+H20+H21+H22+H23+H24+H25+H26+H18</f>
        <v>85840.95</v>
      </c>
      <c r="I9" s="134"/>
    </row>
    <row r="10" spans="1:9" x14ac:dyDescent="0.25">
      <c r="A10" s="64" t="s">
        <v>62</v>
      </c>
      <c r="B10" s="65"/>
      <c r="C10" s="65"/>
      <c r="D10" s="65"/>
      <c r="E10" s="65"/>
      <c r="F10" s="65"/>
      <c r="G10" s="66"/>
      <c r="H10" s="67">
        <v>1210</v>
      </c>
      <c r="I10" s="68"/>
    </row>
    <row r="11" spans="1:9" x14ac:dyDescent="0.25">
      <c r="A11" s="59" t="s">
        <v>5</v>
      </c>
      <c r="B11" s="60"/>
      <c r="C11" s="60"/>
      <c r="D11" s="60"/>
      <c r="E11" s="60"/>
      <c r="F11" s="60"/>
      <c r="G11" s="61"/>
      <c r="H11" s="62"/>
      <c r="I11" s="63"/>
    </row>
    <row r="12" spans="1:9" x14ac:dyDescent="0.25">
      <c r="A12" s="59" t="s">
        <v>6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7</v>
      </c>
      <c r="B13" s="60"/>
      <c r="C13" s="60"/>
      <c r="D13" s="60"/>
      <c r="E13" s="60"/>
      <c r="F13" s="60"/>
      <c r="G13" s="61"/>
      <c r="H13" s="62">
        <v>656.15</v>
      </c>
      <c r="I13" s="63"/>
    </row>
    <row r="14" spans="1:9" x14ac:dyDescent="0.25">
      <c r="A14" s="69" t="s">
        <v>8</v>
      </c>
      <c r="B14" s="70"/>
      <c r="C14" s="70"/>
      <c r="D14" s="70"/>
      <c r="E14" s="70"/>
      <c r="F14" s="70"/>
      <c r="G14" s="71"/>
      <c r="H14" s="62"/>
      <c r="I14" s="63"/>
    </row>
    <row r="15" spans="1:9" x14ac:dyDescent="0.25">
      <c r="A15" s="69"/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59" t="s">
        <v>10</v>
      </c>
      <c r="B16" s="60"/>
      <c r="C16" s="60"/>
      <c r="D16" s="60"/>
      <c r="E16" s="60"/>
      <c r="F16" s="60"/>
      <c r="G16" s="61"/>
      <c r="H16" s="62"/>
      <c r="I16" s="63"/>
    </row>
    <row r="17" spans="1:9" x14ac:dyDescent="0.25">
      <c r="A17" s="81" t="s">
        <v>0</v>
      </c>
      <c r="B17" s="82"/>
      <c r="C17" s="82"/>
      <c r="D17" s="82"/>
      <c r="E17" s="82"/>
      <c r="F17" s="82"/>
      <c r="G17" s="83"/>
      <c r="H17" s="62">
        <v>0</v>
      </c>
      <c r="I17" s="63"/>
    </row>
    <row r="18" spans="1:9" x14ac:dyDescent="0.25">
      <c r="A18" s="26" t="s">
        <v>55</v>
      </c>
      <c r="B18" s="27"/>
      <c r="C18" s="27"/>
      <c r="D18" s="27"/>
      <c r="E18" s="27"/>
      <c r="F18" s="27"/>
      <c r="G18" s="28"/>
      <c r="H18" s="24">
        <v>1041.5999999999999</v>
      </c>
      <c r="I18" s="25"/>
    </row>
    <row r="19" spans="1:9" x14ac:dyDescent="0.25">
      <c r="A19" s="76" t="s">
        <v>11</v>
      </c>
      <c r="B19" s="77"/>
      <c r="C19" s="77"/>
      <c r="D19" s="77"/>
      <c r="E19" s="77"/>
      <c r="F19" s="77"/>
      <c r="G19" s="78"/>
      <c r="H19" s="79"/>
      <c r="I19" s="80"/>
    </row>
    <row r="20" spans="1:9" x14ac:dyDescent="0.25">
      <c r="A20" s="26" t="s">
        <v>12</v>
      </c>
      <c r="B20" s="27"/>
      <c r="C20" s="27"/>
      <c r="D20" s="27"/>
      <c r="E20" s="27"/>
      <c r="F20" s="27"/>
      <c r="G20" s="28"/>
      <c r="H20" s="72">
        <v>2146</v>
      </c>
      <c r="I20" s="73"/>
    </row>
    <row r="21" spans="1:9" x14ac:dyDescent="0.25">
      <c r="A21" s="26" t="s">
        <v>18</v>
      </c>
      <c r="B21" s="27"/>
      <c r="C21" s="27"/>
      <c r="D21" s="27"/>
      <c r="E21" s="27"/>
      <c r="F21" s="27"/>
      <c r="G21" s="28"/>
      <c r="H21" s="24">
        <v>4606.0200000000004</v>
      </c>
      <c r="I21" s="25"/>
    </row>
    <row r="22" spans="1:9" x14ac:dyDescent="0.25">
      <c r="A22" s="26" t="s">
        <v>19</v>
      </c>
      <c r="B22" s="27"/>
      <c r="C22" s="27"/>
      <c r="D22" s="27"/>
      <c r="E22" s="27"/>
      <c r="F22" s="27"/>
      <c r="G22" s="28"/>
      <c r="H22" s="36"/>
      <c r="I22" s="37"/>
    </row>
    <row r="23" spans="1:9" x14ac:dyDescent="0.25">
      <c r="A23" s="26" t="s">
        <v>13</v>
      </c>
      <c r="B23" s="27"/>
      <c r="C23" s="27"/>
      <c r="D23" s="27"/>
      <c r="E23" s="27"/>
      <c r="F23" s="27"/>
      <c r="G23" s="28"/>
      <c r="H23" s="72">
        <v>14988.9</v>
      </c>
      <c r="I23" s="73"/>
    </row>
    <row r="24" spans="1:9" x14ac:dyDescent="0.25">
      <c r="A24" s="26" t="s">
        <v>53</v>
      </c>
      <c r="B24" s="27"/>
      <c r="C24" s="27"/>
      <c r="D24" s="27"/>
      <c r="E24" s="27"/>
      <c r="F24" s="27"/>
      <c r="G24" s="28"/>
      <c r="H24" s="24">
        <v>46242.52</v>
      </c>
      <c r="I24" s="25"/>
    </row>
    <row r="25" spans="1:9" x14ac:dyDescent="0.25">
      <c r="A25" s="26" t="s">
        <v>14</v>
      </c>
      <c r="B25" s="27"/>
      <c r="C25" s="27"/>
      <c r="D25" s="27"/>
      <c r="E25" s="27"/>
      <c r="F25" s="27"/>
      <c r="G25" s="28"/>
      <c r="H25" s="36">
        <v>14196.45</v>
      </c>
      <c r="I25" s="37"/>
    </row>
    <row r="26" spans="1:9" ht="15.75" thickBot="1" x14ac:dyDescent="0.3">
      <c r="A26" s="46" t="s">
        <v>52</v>
      </c>
      <c r="B26" s="47"/>
      <c r="C26" s="47"/>
      <c r="D26" s="47"/>
      <c r="E26" s="47"/>
      <c r="F26" s="47"/>
      <c r="G26" s="48"/>
      <c r="H26" s="49">
        <v>753.31</v>
      </c>
      <c r="I26" s="50"/>
    </row>
    <row r="27" spans="1:9" ht="15.75" thickBot="1" x14ac:dyDescent="0.3">
      <c r="A27" s="54" t="s">
        <v>106</v>
      </c>
      <c r="B27" s="55"/>
      <c r="C27" s="55"/>
      <c r="D27" s="55"/>
      <c r="E27" s="55"/>
      <c r="F27" s="55"/>
      <c r="G27" s="56"/>
      <c r="H27" s="85">
        <v>58240.71</v>
      </c>
      <c r="I27" s="152"/>
    </row>
    <row r="28" spans="1:9" ht="15.75" thickBot="1" x14ac:dyDescent="0.3">
      <c r="A28" s="51"/>
      <c r="B28" s="52"/>
      <c r="C28" s="52"/>
      <c r="D28" s="52"/>
      <c r="E28" s="52"/>
      <c r="F28" s="52"/>
      <c r="G28" s="53"/>
      <c r="H28" s="51"/>
      <c r="I28" s="53"/>
    </row>
    <row r="29" spans="1:9" ht="15.75" thickBot="1" x14ac:dyDescent="0.3">
      <c r="A29" s="38" t="s">
        <v>94</v>
      </c>
      <c r="B29" s="39"/>
      <c r="C29" s="39"/>
      <c r="D29" s="39"/>
      <c r="E29" s="39"/>
      <c r="F29" s="39"/>
      <c r="G29" s="40"/>
      <c r="H29" s="92">
        <v>0</v>
      </c>
      <c r="I29" s="93"/>
    </row>
    <row r="30" spans="1:9" ht="15.75" thickBot="1" x14ac:dyDescent="0.3">
      <c r="A30" s="38" t="s">
        <v>15</v>
      </c>
      <c r="B30" s="39"/>
      <c r="C30" s="39"/>
      <c r="D30" s="39"/>
      <c r="E30" s="39"/>
      <c r="F30" s="39"/>
      <c r="G30" s="40"/>
      <c r="H30" s="41">
        <f>H9+H29</f>
        <v>85840.95</v>
      </c>
      <c r="I30" s="42"/>
    </row>
    <row r="31" spans="1:9" x14ac:dyDescent="0.25">
      <c r="A31" s="43"/>
      <c r="B31" s="44"/>
      <c r="C31" s="44"/>
      <c r="D31" s="44"/>
      <c r="E31" s="44"/>
      <c r="F31" s="44"/>
      <c r="G31" s="45"/>
      <c r="H31" s="121"/>
      <c r="I31" s="122"/>
    </row>
    <row r="32" spans="1:9" x14ac:dyDescent="0.25">
      <c r="A32" s="10" t="s">
        <v>88</v>
      </c>
      <c r="B32" s="11"/>
      <c r="C32" s="11"/>
      <c r="D32" s="11"/>
      <c r="E32" s="11"/>
      <c r="F32" s="11"/>
      <c r="G32" s="12"/>
      <c r="H32" s="13">
        <f>H4+H9-H27</f>
        <v>150981.74000000002</v>
      </c>
      <c r="I32" s="19"/>
    </row>
    <row r="33" spans="1:9" x14ac:dyDescent="0.25">
      <c r="A33" s="10" t="s">
        <v>109</v>
      </c>
      <c r="B33" s="11"/>
      <c r="C33" s="11"/>
      <c r="D33" s="11"/>
      <c r="E33" s="11"/>
      <c r="F33" s="11"/>
      <c r="G33" s="11"/>
      <c r="H33" s="29">
        <f>H6+H7-H29</f>
        <v>6840</v>
      </c>
      <c r="I33" s="118"/>
    </row>
    <row r="34" spans="1:9" x14ac:dyDescent="0.25">
      <c r="A34" s="18"/>
      <c r="B34" s="108"/>
      <c r="C34" s="108"/>
      <c r="D34" s="108"/>
      <c r="E34" s="108"/>
      <c r="F34" s="108"/>
      <c r="G34" s="19"/>
      <c r="H34" s="18"/>
      <c r="I34" s="19"/>
    </row>
    <row r="35" spans="1:9" x14ac:dyDescent="0.25">
      <c r="A35" s="59" t="s">
        <v>16</v>
      </c>
      <c r="B35" s="60"/>
      <c r="C35" s="60"/>
      <c r="D35" s="60"/>
      <c r="E35" s="60"/>
      <c r="F35" s="60"/>
      <c r="G35" s="61"/>
      <c r="H35" s="123"/>
      <c r="I35" s="124"/>
    </row>
    <row r="36" spans="1:9" x14ac:dyDescent="0.25">
      <c r="A36" s="26" t="s">
        <v>17</v>
      </c>
      <c r="B36" s="27"/>
      <c r="C36" s="27"/>
      <c r="D36" s="27"/>
      <c r="E36" s="27"/>
      <c r="F36" s="27"/>
      <c r="G36" s="28"/>
      <c r="H36" s="223">
        <v>8</v>
      </c>
      <c r="I36" s="224"/>
    </row>
    <row r="37" spans="1:9" ht="15.75" thickBot="1" x14ac:dyDescent="0.3">
      <c r="A37" s="46" t="s">
        <v>57</v>
      </c>
      <c r="B37" s="47"/>
      <c r="C37" s="47"/>
      <c r="D37" s="47"/>
      <c r="E37" s="47"/>
      <c r="F37" s="47"/>
      <c r="G37" s="47"/>
      <c r="H37" s="204">
        <f>H9/H27*H36</f>
        <v>11.791195540026898</v>
      </c>
      <c r="I37" s="205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2">
    <mergeCell ref="A5:G5"/>
    <mergeCell ref="H5:I5"/>
    <mergeCell ref="A1:I1"/>
    <mergeCell ref="C2:F2"/>
    <mergeCell ref="A3:G3"/>
    <mergeCell ref="H3:I3"/>
    <mergeCell ref="A4:G4"/>
    <mergeCell ref="H4:I4"/>
    <mergeCell ref="H6:I6"/>
    <mergeCell ref="A6:G6"/>
    <mergeCell ref="A8:G8"/>
    <mergeCell ref="H8:I8"/>
    <mergeCell ref="A7:G7"/>
    <mergeCell ref="H7:I7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A27:G27"/>
    <mergeCell ref="H27:I27"/>
    <mergeCell ref="H17:I17"/>
    <mergeCell ref="A19:G19"/>
    <mergeCell ref="H19:I19"/>
    <mergeCell ref="A20:G20"/>
    <mergeCell ref="H20:I20"/>
    <mergeCell ref="A18:G18"/>
    <mergeCell ref="H18:I18"/>
    <mergeCell ref="A21:G21"/>
    <mergeCell ref="H21:I21"/>
    <mergeCell ref="A22:G22"/>
    <mergeCell ref="H22:I22"/>
    <mergeCell ref="H9:I9"/>
    <mergeCell ref="A10:G10"/>
    <mergeCell ref="H10:I10"/>
    <mergeCell ref="A11:G11"/>
    <mergeCell ref="H11:I11"/>
    <mergeCell ref="A9:G9"/>
    <mergeCell ref="A26:G26"/>
    <mergeCell ref="H26:I26"/>
    <mergeCell ref="A28:G28"/>
    <mergeCell ref="H28:I28"/>
    <mergeCell ref="A29:G29"/>
    <mergeCell ref="H29:I29"/>
    <mergeCell ref="A23:G23"/>
    <mergeCell ref="H23:I23"/>
    <mergeCell ref="A24:G24"/>
    <mergeCell ref="H24:I24"/>
    <mergeCell ref="A25:G25"/>
    <mergeCell ref="H25:I25"/>
    <mergeCell ref="A41:C41"/>
    <mergeCell ref="G41:I41"/>
    <mergeCell ref="A33:G33"/>
    <mergeCell ref="H33:I33"/>
    <mergeCell ref="A35:G35"/>
    <mergeCell ref="H35:I35"/>
    <mergeCell ref="A36:G36"/>
    <mergeCell ref="H36:I36"/>
    <mergeCell ref="A34:G34"/>
    <mergeCell ref="H34:I34"/>
    <mergeCell ref="A32:G32"/>
    <mergeCell ref="H32:I32"/>
    <mergeCell ref="A37:G37"/>
    <mergeCell ref="H37:I37"/>
    <mergeCell ref="A30:G30"/>
    <mergeCell ref="H30:I30"/>
    <mergeCell ref="A31:G31"/>
    <mergeCell ref="H31:I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M27" sqref="M27"/>
    </sheetView>
  </sheetViews>
  <sheetFormatPr defaultRowHeight="15" x14ac:dyDescent="0.25"/>
  <sheetData>
    <row r="1" spans="1:9" ht="18.75" x14ac:dyDescent="0.3">
      <c r="A1" s="90" t="s">
        <v>22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0" t="s">
        <v>68</v>
      </c>
      <c r="B4" s="11"/>
      <c r="C4" s="11"/>
      <c r="D4" s="11"/>
      <c r="E4" s="11"/>
      <c r="F4" s="11"/>
      <c r="G4" s="12"/>
      <c r="H4" s="99">
        <v>17766.62</v>
      </c>
      <c r="I4" s="100"/>
    </row>
    <row r="5" spans="1:9" x14ac:dyDescent="0.25">
      <c r="A5" s="18"/>
      <c r="B5" s="108"/>
      <c r="C5" s="108"/>
      <c r="D5" s="108"/>
      <c r="E5" s="108"/>
      <c r="F5" s="108"/>
      <c r="G5" s="19"/>
      <c r="H5" s="13"/>
      <c r="I5" s="14"/>
    </row>
    <row r="6" spans="1:9" x14ac:dyDescent="0.25">
      <c r="A6" s="10" t="s">
        <v>96</v>
      </c>
      <c r="B6" s="11"/>
      <c r="C6" s="11"/>
      <c r="D6" s="11"/>
      <c r="E6" s="11"/>
      <c r="F6" s="11"/>
      <c r="G6" s="12"/>
      <c r="H6" s="96">
        <v>4500</v>
      </c>
      <c r="I6" s="97"/>
    </row>
    <row r="7" spans="1:9" x14ac:dyDescent="0.25">
      <c r="A7" s="109" t="s">
        <v>56</v>
      </c>
      <c r="B7" s="110"/>
      <c r="C7" s="110"/>
      <c r="D7" s="110"/>
      <c r="E7" s="110"/>
      <c r="F7" s="110"/>
      <c r="G7" s="111"/>
      <c r="H7" s="112">
        <v>5700</v>
      </c>
      <c r="I7" s="113"/>
    </row>
    <row r="8" spans="1:9" ht="15.75" thickBot="1" x14ac:dyDescent="0.3">
      <c r="A8" s="114"/>
      <c r="B8" s="115"/>
      <c r="C8" s="115"/>
      <c r="D8" s="115"/>
      <c r="E8" s="115"/>
      <c r="F8" s="115"/>
      <c r="G8" s="116"/>
      <c r="H8" s="13"/>
      <c r="I8" s="14"/>
    </row>
    <row r="9" spans="1:9" ht="15.75" thickBot="1" x14ac:dyDescent="0.3">
      <c r="A9" s="54" t="s">
        <v>107</v>
      </c>
      <c r="B9" s="55"/>
      <c r="C9" s="55"/>
      <c r="D9" s="55"/>
      <c r="E9" s="55"/>
      <c r="F9" s="55"/>
      <c r="G9" s="56"/>
      <c r="H9" s="85">
        <f>H10+H11+H12+H13+H14+H16+H17+H19+H20+H21+H22+H23+H24+H25+H26+H18</f>
        <v>45489.96</v>
      </c>
      <c r="I9" s="101"/>
    </row>
    <row r="10" spans="1:9" x14ac:dyDescent="0.25">
      <c r="A10" s="64" t="s">
        <v>62</v>
      </c>
      <c r="B10" s="65"/>
      <c r="C10" s="65"/>
      <c r="D10" s="65"/>
      <c r="E10" s="65"/>
      <c r="F10" s="65"/>
      <c r="G10" s="66"/>
      <c r="H10" s="67">
        <v>0</v>
      </c>
      <c r="I10" s="68"/>
    </row>
    <row r="11" spans="1:9" x14ac:dyDescent="0.25">
      <c r="A11" s="59" t="s">
        <v>5</v>
      </c>
      <c r="B11" s="60"/>
      <c r="C11" s="60"/>
      <c r="D11" s="60"/>
      <c r="E11" s="60"/>
      <c r="F11" s="60"/>
      <c r="G11" s="61"/>
      <c r="H11" s="62"/>
      <c r="I11" s="63"/>
    </row>
    <row r="12" spans="1:9" x14ac:dyDescent="0.25">
      <c r="A12" s="59" t="s">
        <v>6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7</v>
      </c>
      <c r="B13" s="60"/>
      <c r="C13" s="60"/>
      <c r="D13" s="60"/>
      <c r="E13" s="60"/>
      <c r="F13" s="60"/>
      <c r="G13" s="61"/>
      <c r="H13" s="62">
        <v>656.15</v>
      </c>
      <c r="I13" s="63"/>
    </row>
    <row r="14" spans="1:9" x14ac:dyDescent="0.25">
      <c r="A14" s="69" t="s">
        <v>8</v>
      </c>
      <c r="B14" s="70"/>
      <c r="C14" s="70"/>
      <c r="D14" s="70"/>
      <c r="E14" s="70"/>
      <c r="F14" s="70"/>
      <c r="G14" s="71"/>
      <c r="H14" s="62"/>
      <c r="I14" s="63"/>
    </row>
    <row r="15" spans="1:9" x14ac:dyDescent="0.25">
      <c r="A15" s="69"/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59" t="s">
        <v>10</v>
      </c>
      <c r="B16" s="60"/>
      <c r="C16" s="60"/>
      <c r="D16" s="60"/>
      <c r="E16" s="60"/>
      <c r="F16" s="60"/>
      <c r="G16" s="61"/>
      <c r="H16" s="62"/>
      <c r="I16" s="63"/>
    </row>
    <row r="17" spans="1:9" x14ac:dyDescent="0.25">
      <c r="A17" s="81" t="s">
        <v>0</v>
      </c>
      <c r="B17" s="82"/>
      <c r="C17" s="82"/>
      <c r="D17" s="82"/>
      <c r="E17" s="82"/>
      <c r="F17" s="82"/>
      <c r="G17" s="83"/>
      <c r="H17" s="62">
        <v>0</v>
      </c>
      <c r="I17" s="63"/>
    </row>
    <row r="18" spans="1:9" x14ac:dyDescent="0.25">
      <c r="A18" s="59" t="s">
        <v>54</v>
      </c>
      <c r="B18" s="60"/>
      <c r="C18" s="60"/>
      <c r="D18" s="60"/>
      <c r="E18" s="60"/>
      <c r="F18" s="60"/>
      <c r="G18" s="61"/>
      <c r="H18" s="74">
        <v>1206</v>
      </c>
      <c r="I18" s="75"/>
    </row>
    <row r="19" spans="1:9" x14ac:dyDescent="0.25">
      <c r="A19" s="76" t="s">
        <v>11</v>
      </c>
      <c r="B19" s="77"/>
      <c r="C19" s="77"/>
      <c r="D19" s="77"/>
      <c r="E19" s="77"/>
      <c r="F19" s="77"/>
      <c r="G19" s="78"/>
      <c r="H19" s="79"/>
      <c r="I19" s="80"/>
    </row>
    <row r="20" spans="1:9" x14ac:dyDescent="0.25">
      <c r="A20" s="26" t="s">
        <v>12</v>
      </c>
      <c r="B20" s="27"/>
      <c r="C20" s="27"/>
      <c r="D20" s="27"/>
      <c r="E20" s="27"/>
      <c r="F20" s="27"/>
      <c r="G20" s="27"/>
      <c r="H20" s="72">
        <v>1184</v>
      </c>
      <c r="I20" s="73"/>
    </row>
    <row r="21" spans="1:9" x14ac:dyDescent="0.25">
      <c r="A21" s="26" t="s">
        <v>18</v>
      </c>
      <c r="B21" s="27"/>
      <c r="C21" s="27"/>
      <c r="D21" s="27"/>
      <c r="E21" s="27"/>
      <c r="F21" s="27"/>
      <c r="G21" s="27"/>
      <c r="H21" s="24">
        <v>4606.0200000000004</v>
      </c>
      <c r="I21" s="25"/>
    </row>
    <row r="22" spans="1:9" x14ac:dyDescent="0.25">
      <c r="A22" s="26" t="s">
        <v>19</v>
      </c>
      <c r="B22" s="27"/>
      <c r="C22" s="27"/>
      <c r="D22" s="27"/>
      <c r="E22" s="27"/>
      <c r="F22" s="27"/>
      <c r="G22" s="27"/>
      <c r="H22" s="36"/>
      <c r="I22" s="37"/>
    </row>
    <row r="23" spans="1:9" x14ac:dyDescent="0.25">
      <c r="A23" s="26" t="s">
        <v>13</v>
      </c>
      <c r="B23" s="27"/>
      <c r="C23" s="27"/>
      <c r="D23" s="27"/>
      <c r="E23" s="27"/>
      <c r="F23" s="27"/>
      <c r="G23" s="27"/>
      <c r="H23" s="24">
        <v>6250.56</v>
      </c>
      <c r="I23" s="25"/>
    </row>
    <row r="24" spans="1:9" x14ac:dyDescent="0.25">
      <c r="A24" s="26" t="s">
        <v>58</v>
      </c>
      <c r="B24" s="27"/>
      <c r="C24" s="27"/>
      <c r="D24" s="27"/>
      <c r="E24" s="27"/>
      <c r="F24" s="27"/>
      <c r="G24" s="27"/>
      <c r="H24" s="24">
        <v>23591.37</v>
      </c>
      <c r="I24" s="25"/>
    </row>
    <row r="25" spans="1:9" x14ac:dyDescent="0.25">
      <c r="A25" s="26" t="s">
        <v>14</v>
      </c>
      <c r="B25" s="27"/>
      <c r="C25" s="27"/>
      <c r="D25" s="27"/>
      <c r="E25" s="27"/>
      <c r="F25" s="27"/>
      <c r="G25" s="27"/>
      <c r="H25" s="36">
        <v>7242.55</v>
      </c>
      <c r="I25" s="37"/>
    </row>
    <row r="26" spans="1:9" ht="15.75" thickBot="1" x14ac:dyDescent="0.3">
      <c r="A26" s="46" t="s">
        <v>52</v>
      </c>
      <c r="B26" s="47"/>
      <c r="C26" s="47"/>
      <c r="D26" s="47"/>
      <c r="E26" s="47"/>
      <c r="F26" s="47"/>
      <c r="G26" s="47"/>
      <c r="H26" s="49">
        <v>753.31</v>
      </c>
      <c r="I26" s="50"/>
    </row>
    <row r="27" spans="1:9" ht="15.75" thickBot="1" x14ac:dyDescent="0.3">
      <c r="A27" s="54" t="s">
        <v>106</v>
      </c>
      <c r="B27" s="55"/>
      <c r="C27" s="55"/>
      <c r="D27" s="55"/>
      <c r="E27" s="55"/>
      <c r="F27" s="55"/>
      <c r="G27" s="56"/>
      <c r="H27" s="57">
        <v>30364.28</v>
      </c>
      <c r="I27" s="58"/>
    </row>
    <row r="28" spans="1:9" ht="15.75" thickBot="1" x14ac:dyDescent="0.3">
      <c r="A28" s="51"/>
      <c r="B28" s="52"/>
      <c r="C28" s="52"/>
      <c r="D28" s="52"/>
      <c r="E28" s="52"/>
      <c r="F28" s="52"/>
      <c r="G28" s="53"/>
      <c r="H28" s="51"/>
      <c r="I28" s="53"/>
    </row>
    <row r="29" spans="1:9" ht="15.75" thickBot="1" x14ac:dyDescent="0.3">
      <c r="A29" s="38" t="s">
        <v>94</v>
      </c>
      <c r="B29" s="39"/>
      <c r="C29" s="39"/>
      <c r="D29" s="39"/>
      <c r="E29" s="39"/>
      <c r="F29" s="39"/>
      <c r="G29" s="40"/>
      <c r="H29" s="51"/>
      <c r="I29" s="53"/>
    </row>
    <row r="30" spans="1:9" ht="15.75" thickBot="1" x14ac:dyDescent="0.3">
      <c r="A30" s="38" t="s">
        <v>15</v>
      </c>
      <c r="B30" s="39"/>
      <c r="C30" s="39"/>
      <c r="D30" s="39"/>
      <c r="E30" s="39"/>
      <c r="F30" s="39"/>
      <c r="G30" s="39"/>
      <c r="H30" s="41">
        <f>SUM(H10:H29)</f>
        <v>75854.239999999991</v>
      </c>
      <c r="I30" s="42"/>
    </row>
    <row r="31" spans="1:9" x14ac:dyDescent="0.25">
      <c r="A31" s="119"/>
      <c r="B31" s="119"/>
      <c r="C31" s="119"/>
      <c r="D31" s="119"/>
      <c r="E31" s="119"/>
      <c r="F31" s="119"/>
      <c r="G31" s="120"/>
      <c r="H31" s="121"/>
      <c r="I31" s="122"/>
    </row>
    <row r="32" spans="1:9" x14ac:dyDescent="0.25">
      <c r="A32" s="10" t="s">
        <v>69</v>
      </c>
      <c r="B32" s="11"/>
      <c r="C32" s="11"/>
      <c r="D32" s="11"/>
      <c r="E32" s="11"/>
      <c r="F32" s="11"/>
      <c r="G32" s="12"/>
      <c r="H32" s="13">
        <f>H4+H9-H27</f>
        <v>32892.300000000003</v>
      </c>
      <c r="I32" s="19"/>
    </row>
    <row r="33" spans="1:9" x14ac:dyDescent="0.25">
      <c r="A33" s="117" t="s">
        <v>97</v>
      </c>
      <c r="B33" s="11"/>
      <c r="C33" s="11"/>
      <c r="D33" s="11"/>
      <c r="E33" s="11"/>
      <c r="F33" s="11"/>
      <c r="G33" s="12"/>
      <c r="H33" s="29">
        <f>H6+H7-H29</f>
        <v>10200</v>
      </c>
      <c r="I33" s="118"/>
    </row>
    <row r="34" spans="1:9" x14ac:dyDescent="0.25">
      <c r="A34" s="107"/>
      <c r="B34" s="108"/>
      <c r="C34" s="108"/>
      <c r="D34" s="108"/>
      <c r="E34" s="108"/>
      <c r="F34" s="108"/>
      <c r="G34" s="19"/>
      <c r="H34" s="18"/>
      <c r="I34" s="19"/>
    </row>
    <row r="35" spans="1:9" x14ac:dyDescent="0.25">
      <c r="A35" s="60" t="s">
        <v>16</v>
      </c>
      <c r="B35" s="60"/>
      <c r="C35" s="60"/>
      <c r="D35" s="60"/>
      <c r="E35" s="60"/>
      <c r="F35" s="60"/>
      <c r="G35" s="102"/>
      <c r="H35" s="62"/>
      <c r="I35" s="63"/>
    </row>
    <row r="36" spans="1:9" x14ac:dyDescent="0.25">
      <c r="A36" s="60" t="s">
        <v>17</v>
      </c>
      <c r="B36" s="60"/>
      <c r="C36" s="60"/>
      <c r="D36" s="60"/>
      <c r="E36" s="60"/>
      <c r="F36" s="60"/>
      <c r="G36" s="102"/>
      <c r="H36" s="103">
        <v>10</v>
      </c>
      <c r="I36" s="104"/>
    </row>
    <row r="37" spans="1:9" ht="15.75" thickBot="1" x14ac:dyDescent="0.3">
      <c r="A37" s="31" t="s">
        <v>57</v>
      </c>
      <c r="B37" s="32"/>
      <c r="C37" s="32"/>
      <c r="D37" s="32"/>
      <c r="E37" s="32"/>
      <c r="F37" s="32"/>
      <c r="G37" s="32"/>
      <c r="H37" s="105">
        <f>H9/H27*H36</f>
        <v>14.981405783374413</v>
      </c>
      <c r="I37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2">
    <mergeCell ref="A34:G34"/>
    <mergeCell ref="H34:I34"/>
    <mergeCell ref="A5:G5"/>
    <mergeCell ref="H5:I5"/>
    <mergeCell ref="A7:G7"/>
    <mergeCell ref="H7:I7"/>
    <mergeCell ref="A8:G8"/>
    <mergeCell ref="H8:I8"/>
    <mergeCell ref="A32:G32"/>
    <mergeCell ref="H32:I32"/>
    <mergeCell ref="A33:G33"/>
    <mergeCell ref="H33:I33"/>
    <mergeCell ref="A30:G30"/>
    <mergeCell ref="H30:I30"/>
    <mergeCell ref="A31:G31"/>
    <mergeCell ref="H31:I31"/>
    <mergeCell ref="A41:C41"/>
    <mergeCell ref="G41:I41"/>
    <mergeCell ref="A35:G35"/>
    <mergeCell ref="H35:I35"/>
    <mergeCell ref="A36:G36"/>
    <mergeCell ref="H36:I36"/>
    <mergeCell ref="A37:G37"/>
    <mergeCell ref="H37:I37"/>
    <mergeCell ref="A29:G29"/>
    <mergeCell ref="H29:I29"/>
    <mergeCell ref="A24:G24"/>
    <mergeCell ref="H24:I24"/>
    <mergeCell ref="A25:G25"/>
    <mergeCell ref="H25:I25"/>
    <mergeCell ref="A26:G26"/>
    <mergeCell ref="H26:I26"/>
    <mergeCell ref="A28:G28"/>
    <mergeCell ref="H28:I28"/>
    <mergeCell ref="A21:G21"/>
    <mergeCell ref="H21:I21"/>
    <mergeCell ref="A22:G22"/>
    <mergeCell ref="H22:I22"/>
    <mergeCell ref="A23:G23"/>
    <mergeCell ref="H23:I23"/>
    <mergeCell ref="A19:G19"/>
    <mergeCell ref="H19:I19"/>
    <mergeCell ref="A20:G20"/>
    <mergeCell ref="H20:I20"/>
    <mergeCell ref="A18:G18"/>
    <mergeCell ref="H18:I18"/>
    <mergeCell ref="A14:G15"/>
    <mergeCell ref="H14:I15"/>
    <mergeCell ref="A13:G13"/>
    <mergeCell ref="H13:I13"/>
    <mergeCell ref="A10:G10"/>
    <mergeCell ref="H10:I10"/>
    <mergeCell ref="A11:G11"/>
    <mergeCell ref="H11:I11"/>
    <mergeCell ref="A12:G12"/>
    <mergeCell ref="H12:I12"/>
    <mergeCell ref="A6:G6"/>
    <mergeCell ref="H6:I6"/>
    <mergeCell ref="A27:G27"/>
    <mergeCell ref="H27:I27"/>
    <mergeCell ref="A1:I1"/>
    <mergeCell ref="C2:F2"/>
    <mergeCell ref="A3:G3"/>
    <mergeCell ref="H3:I3"/>
    <mergeCell ref="A4:G4"/>
    <mergeCell ref="H4:I4"/>
    <mergeCell ref="A16:G16"/>
    <mergeCell ref="H16:I16"/>
    <mergeCell ref="A17:G17"/>
    <mergeCell ref="H17:I17"/>
    <mergeCell ref="A9:G9"/>
    <mergeCell ref="H9:I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2" workbookViewId="0">
      <selection activeCell="J37" sqref="J37"/>
    </sheetView>
  </sheetViews>
  <sheetFormatPr defaultRowHeight="15" x14ac:dyDescent="0.25"/>
  <sheetData>
    <row r="1" spans="1:9" ht="18.75" x14ac:dyDescent="0.3">
      <c r="A1" s="90" t="s">
        <v>47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132" t="s">
        <v>3</v>
      </c>
      <c r="I3" s="133"/>
    </row>
    <row r="4" spans="1:9" x14ac:dyDescent="0.25">
      <c r="A4" s="87" t="s">
        <v>89</v>
      </c>
      <c r="B4" s="88"/>
      <c r="C4" s="88"/>
      <c r="D4" s="88"/>
      <c r="E4" s="88"/>
      <c r="F4" s="88"/>
      <c r="G4" s="117"/>
      <c r="H4" s="94">
        <v>68686.570000000007</v>
      </c>
      <c r="I4" s="95"/>
    </row>
    <row r="5" spans="1:9" x14ac:dyDescent="0.25">
      <c r="A5" s="24"/>
      <c r="B5" s="84"/>
      <c r="C5" s="84"/>
      <c r="D5" s="84"/>
      <c r="E5" s="84"/>
      <c r="F5" s="84"/>
      <c r="G5" s="84"/>
      <c r="H5" s="62"/>
      <c r="I5" s="63"/>
    </row>
    <row r="6" spans="1:9" x14ac:dyDescent="0.25">
      <c r="A6" s="10" t="s">
        <v>95</v>
      </c>
      <c r="B6" s="11"/>
      <c r="C6" s="11"/>
      <c r="D6" s="11"/>
      <c r="E6" s="11"/>
      <c r="F6" s="11"/>
      <c r="G6" s="11"/>
      <c r="H6" s="18">
        <v>126229.05</v>
      </c>
      <c r="I6" s="19"/>
    </row>
    <row r="7" spans="1:9" x14ac:dyDescent="0.25">
      <c r="A7" s="109" t="s">
        <v>1</v>
      </c>
      <c r="B7" s="110"/>
      <c r="C7" s="110"/>
      <c r="D7" s="110"/>
      <c r="E7" s="110"/>
      <c r="F7" s="110"/>
      <c r="G7" s="110"/>
      <c r="H7" s="24">
        <v>19262.63</v>
      </c>
      <c r="I7" s="25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1020</v>
      </c>
      <c r="I8" s="73"/>
    </row>
    <row r="9" spans="1:9" ht="15.75" thickBot="1" x14ac:dyDescent="0.3">
      <c r="A9" s="59"/>
      <c r="B9" s="60"/>
      <c r="C9" s="60"/>
      <c r="D9" s="60"/>
      <c r="E9" s="60"/>
      <c r="F9" s="60"/>
      <c r="G9" s="102"/>
      <c r="H9" s="62"/>
      <c r="I9" s="63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154"/>
      <c r="H10" s="85">
        <f>H11+H12+H13+H14+H15+H17+H18+H20+H21+H22+H23+H24+H25+H26+H27+H19</f>
        <v>97064.709999999992</v>
      </c>
      <c r="I10" s="101"/>
    </row>
    <row r="11" spans="1:9" x14ac:dyDescent="0.25">
      <c r="A11" s="64" t="s">
        <v>62</v>
      </c>
      <c r="B11" s="65"/>
      <c r="C11" s="65"/>
      <c r="D11" s="65"/>
      <c r="E11" s="65"/>
      <c r="F11" s="65"/>
      <c r="G11" s="65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102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102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102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155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155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102"/>
      <c r="H17" s="62"/>
      <c r="I17" s="63"/>
    </row>
    <row r="18" spans="1:9" x14ac:dyDescent="0.25">
      <c r="A18" s="197" t="s">
        <v>0</v>
      </c>
      <c r="B18" s="198"/>
      <c r="C18" s="198"/>
      <c r="D18" s="198"/>
      <c r="E18" s="198"/>
      <c r="F18" s="198"/>
      <c r="G18" s="230"/>
      <c r="H18" s="200">
        <v>1081.21</v>
      </c>
      <c r="I18" s="201"/>
    </row>
    <row r="19" spans="1:9" x14ac:dyDescent="0.25">
      <c r="A19" s="59" t="s">
        <v>55</v>
      </c>
      <c r="B19" s="60"/>
      <c r="C19" s="60"/>
      <c r="D19" s="60"/>
      <c r="E19" s="60"/>
      <c r="F19" s="60"/>
      <c r="G19" s="102"/>
      <c r="H19" s="182"/>
      <c r="I19" s="183"/>
    </row>
    <row r="20" spans="1:9" x14ac:dyDescent="0.25">
      <c r="A20" s="194" t="s">
        <v>11</v>
      </c>
      <c r="B20" s="195"/>
      <c r="C20" s="195"/>
      <c r="D20" s="195"/>
      <c r="E20" s="195"/>
      <c r="F20" s="195"/>
      <c r="G20" s="195"/>
      <c r="H20" s="188"/>
      <c r="I20" s="189"/>
    </row>
    <row r="21" spans="1:9" x14ac:dyDescent="0.25">
      <c r="A21" s="26" t="s">
        <v>12</v>
      </c>
      <c r="B21" s="27"/>
      <c r="C21" s="27"/>
      <c r="D21" s="27"/>
      <c r="E21" s="27"/>
      <c r="F21" s="27"/>
      <c r="G21" s="27"/>
      <c r="H21" s="192">
        <v>3145</v>
      </c>
      <c r="I21" s="193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188">
        <v>4606.0200000000004</v>
      </c>
      <c r="I22" s="189"/>
    </row>
    <row r="23" spans="1:9" x14ac:dyDescent="0.25">
      <c r="A23" s="26" t="s">
        <v>19</v>
      </c>
      <c r="B23" s="27"/>
      <c r="C23" s="27"/>
      <c r="D23" s="27"/>
      <c r="E23" s="27"/>
      <c r="F23" s="27"/>
      <c r="G23" s="27"/>
      <c r="H23" s="188"/>
      <c r="I23" s="189"/>
    </row>
    <row r="24" spans="1:9" x14ac:dyDescent="0.25">
      <c r="A24" s="26" t="s">
        <v>13</v>
      </c>
      <c r="B24" s="27"/>
      <c r="C24" s="27"/>
      <c r="D24" s="27"/>
      <c r="E24" s="27"/>
      <c r="F24" s="27"/>
      <c r="G24" s="27"/>
      <c r="H24" s="188">
        <v>17585.82</v>
      </c>
      <c r="I24" s="189"/>
    </row>
    <row r="25" spans="1:9" x14ac:dyDescent="0.25">
      <c r="A25" s="26" t="s">
        <v>53</v>
      </c>
      <c r="B25" s="27"/>
      <c r="C25" s="27"/>
      <c r="D25" s="27"/>
      <c r="E25" s="27"/>
      <c r="F25" s="27"/>
      <c r="G25" s="27"/>
      <c r="H25" s="182">
        <v>52974.14</v>
      </c>
      <c r="I25" s="183"/>
    </row>
    <row r="26" spans="1:9" x14ac:dyDescent="0.25">
      <c r="A26" s="26" t="s">
        <v>14</v>
      </c>
      <c r="B26" s="27"/>
      <c r="C26" s="27"/>
      <c r="D26" s="27"/>
      <c r="E26" s="27"/>
      <c r="F26" s="27"/>
      <c r="G26" s="27"/>
      <c r="H26" s="182">
        <v>16263.06</v>
      </c>
      <c r="I26" s="183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7"/>
      <c r="H27" s="184">
        <v>753.31</v>
      </c>
      <c r="I27" s="185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72231.990000000005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186"/>
      <c r="I29" s="187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39"/>
      <c r="H30" s="41">
        <f>H31</f>
        <v>20000</v>
      </c>
      <c r="I30" s="42"/>
    </row>
    <row r="31" spans="1:9" ht="15.75" thickBot="1" x14ac:dyDescent="0.3">
      <c r="A31" s="227" t="s">
        <v>116</v>
      </c>
      <c r="B31" s="228"/>
      <c r="C31" s="228"/>
      <c r="D31" s="228"/>
      <c r="E31" s="228"/>
      <c r="F31" s="228"/>
      <c r="G31" s="229"/>
      <c r="H31" s="41">
        <v>20000</v>
      </c>
      <c r="I31" s="42"/>
    </row>
    <row r="32" spans="1:9" ht="15.75" thickBot="1" x14ac:dyDescent="0.3">
      <c r="A32" s="38" t="s">
        <v>15</v>
      </c>
      <c r="B32" s="39"/>
      <c r="C32" s="39"/>
      <c r="D32" s="39"/>
      <c r="E32" s="39"/>
      <c r="F32" s="39"/>
      <c r="G32" s="39"/>
      <c r="H32" s="41">
        <f>H10+H30</f>
        <v>117064.70999999999</v>
      </c>
      <c r="I32" s="93"/>
    </row>
    <row r="33" spans="1:9" x14ac:dyDescent="0.25">
      <c r="A33" s="94"/>
      <c r="B33" s="159"/>
      <c r="C33" s="159"/>
      <c r="D33" s="159"/>
      <c r="E33" s="159"/>
      <c r="F33" s="159"/>
      <c r="G33" s="159"/>
      <c r="H33" s="43"/>
      <c r="I33" s="45"/>
    </row>
    <row r="34" spans="1:9" x14ac:dyDescent="0.25">
      <c r="A34" s="87" t="s">
        <v>90</v>
      </c>
      <c r="B34" s="88"/>
      <c r="C34" s="88"/>
      <c r="D34" s="88"/>
      <c r="E34" s="88"/>
      <c r="F34" s="88"/>
      <c r="G34" s="117"/>
      <c r="H34" s="13">
        <f>H4+H10-H28</f>
        <v>93519.29</v>
      </c>
      <c r="I34" s="19"/>
    </row>
    <row r="35" spans="1:9" x14ac:dyDescent="0.25">
      <c r="A35" s="10" t="s">
        <v>109</v>
      </c>
      <c r="B35" s="11"/>
      <c r="C35" s="11"/>
      <c r="D35" s="11"/>
      <c r="E35" s="11"/>
      <c r="F35" s="11"/>
      <c r="G35" s="11"/>
      <c r="H35" s="13">
        <f>H6+H7+H8-H30</f>
        <v>126511.67999999999</v>
      </c>
      <c r="I35" s="19"/>
    </row>
    <row r="36" spans="1:9" x14ac:dyDescent="0.25">
      <c r="A36" s="179"/>
      <c r="B36" s="180"/>
      <c r="C36" s="180"/>
      <c r="D36" s="180"/>
      <c r="E36" s="180"/>
      <c r="F36" s="180"/>
      <c r="G36" s="180"/>
      <c r="H36" s="24"/>
      <c r="I36" s="25"/>
    </row>
    <row r="37" spans="1:9" x14ac:dyDescent="0.25">
      <c r="A37" s="87" t="s">
        <v>16</v>
      </c>
      <c r="B37" s="88"/>
      <c r="C37" s="88"/>
      <c r="D37" s="88"/>
      <c r="E37" s="88"/>
      <c r="F37" s="88"/>
      <c r="G37" s="117"/>
      <c r="H37" s="62"/>
      <c r="I37" s="63"/>
    </row>
    <row r="38" spans="1:9" x14ac:dyDescent="0.25">
      <c r="A38" s="26" t="s">
        <v>17</v>
      </c>
      <c r="B38" s="27"/>
      <c r="C38" s="27"/>
      <c r="D38" s="27"/>
      <c r="E38" s="27"/>
      <c r="F38" s="27"/>
      <c r="G38" s="27"/>
      <c r="H38" s="29">
        <v>7.5</v>
      </c>
      <c r="I38" s="30"/>
    </row>
    <row r="39" spans="1:9" ht="15.75" thickBot="1" x14ac:dyDescent="0.3">
      <c r="A39" s="31" t="s">
        <v>61</v>
      </c>
      <c r="B39" s="32"/>
      <c r="C39" s="32"/>
      <c r="D39" s="32"/>
      <c r="E39" s="32"/>
      <c r="F39" s="32"/>
      <c r="G39" s="32"/>
      <c r="H39" s="105">
        <f>H10/H28*H38</f>
        <v>10.078433738292409</v>
      </c>
      <c r="I39" s="106"/>
    </row>
    <row r="40" spans="1:9" x14ac:dyDescent="0.25">
      <c r="H40" s="4"/>
      <c r="I40" s="4"/>
    </row>
    <row r="42" spans="1:9" x14ac:dyDescent="0.25">
      <c r="A42" s="20" t="s">
        <v>20</v>
      </c>
      <c r="B42" s="20"/>
      <c r="C42" s="20"/>
      <c r="F42" s="20" t="s">
        <v>48</v>
      </c>
      <c r="G42" s="20"/>
      <c r="H42" s="20"/>
    </row>
  </sheetData>
  <mergeCells count="76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9:G9"/>
    <mergeCell ref="H9:I9"/>
    <mergeCell ref="A8:G8"/>
    <mergeCell ref="H8:I8"/>
    <mergeCell ref="A14:G14"/>
    <mergeCell ref="H14:I14"/>
    <mergeCell ref="A10:G10"/>
    <mergeCell ref="H10:I10"/>
    <mergeCell ref="A15:G16"/>
    <mergeCell ref="A28:G28"/>
    <mergeCell ref="H28:I28"/>
    <mergeCell ref="A11:G11"/>
    <mergeCell ref="H11:I11"/>
    <mergeCell ref="A12:G12"/>
    <mergeCell ref="H12:I12"/>
    <mergeCell ref="A13:G13"/>
    <mergeCell ref="H13:I13"/>
    <mergeCell ref="H15:I16"/>
    <mergeCell ref="A17:G17"/>
    <mergeCell ref="H17:I17"/>
    <mergeCell ref="A18:G18"/>
    <mergeCell ref="H18:I18"/>
    <mergeCell ref="A20:G20"/>
    <mergeCell ref="H20:I20"/>
    <mergeCell ref="A21:G21"/>
    <mergeCell ref="H21:I21"/>
    <mergeCell ref="A19:G19"/>
    <mergeCell ref="H19:I19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0:G30"/>
    <mergeCell ref="H30:I30"/>
    <mergeCell ref="A32:G32"/>
    <mergeCell ref="H32:I32"/>
    <mergeCell ref="A33:G33"/>
    <mergeCell ref="H33:I33"/>
    <mergeCell ref="A29:G29"/>
    <mergeCell ref="H29:I29"/>
    <mergeCell ref="A31:G31"/>
    <mergeCell ref="H31:I31"/>
    <mergeCell ref="A34:G34"/>
    <mergeCell ref="H34:I34"/>
    <mergeCell ref="A39:G39"/>
    <mergeCell ref="H39:I39"/>
    <mergeCell ref="A42:C42"/>
    <mergeCell ref="F42:H42"/>
    <mergeCell ref="A36:G36"/>
    <mergeCell ref="H36:I36"/>
    <mergeCell ref="A37:G37"/>
    <mergeCell ref="H37:I37"/>
    <mergeCell ref="A38:G38"/>
    <mergeCell ref="H38:I38"/>
    <mergeCell ref="A35:G35"/>
    <mergeCell ref="H35:I3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M37" sqref="M37"/>
    </sheetView>
  </sheetViews>
  <sheetFormatPr defaultRowHeight="15" x14ac:dyDescent="0.25"/>
  <sheetData>
    <row r="1" spans="1:9" ht="18.75" x14ac:dyDescent="0.3">
      <c r="A1" s="90" t="s">
        <v>49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83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2"/>
      <c r="H3" s="92" t="s">
        <v>3</v>
      </c>
      <c r="I3" s="93"/>
    </row>
    <row r="4" spans="1:9" x14ac:dyDescent="0.25">
      <c r="A4" s="10" t="s">
        <v>75</v>
      </c>
      <c r="B4" s="11"/>
      <c r="C4" s="11"/>
      <c r="D4" s="11"/>
      <c r="E4" s="11"/>
      <c r="F4" s="11"/>
      <c r="G4" s="11"/>
      <c r="H4" s="132">
        <v>221657.72</v>
      </c>
      <c r="I4" s="133"/>
    </row>
    <row r="5" spans="1:9" x14ac:dyDescent="0.25">
      <c r="A5" s="18"/>
      <c r="B5" s="108"/>
      <c r="C5" s="108"/>
      <c r="D5" s="108"/>
      <c r="E5" s="108"/>
      <c r="F5" s="108"/>
      <c r="G5" s="19"/>
      <c r="H5" s="18"/>
      <c r="I5" s="19"/>
    </row>
    <row r="6" spans="1:9" x14ac:dyDescent="0.25">
      <c r="A6" s="15" t="s">
        <v>95</v>
      </c>
      <c r="B6" s="16"/>
      <c r="C6" s="16"/>
      <c r="D6" s="16"/>
      <c r="E6" s="16"/>
      <c r="F6" s="16"/>
      <c r="G6" s="17"/>
      <c r="H6" s="157">
        <v>10473.61</v>
      </c>
      <c r="I6" s="175"/>
    </row>
    <row r="7" spans="1:9" x14ac:dyDescent="0.25">
      <c r="A7" s="59" t="s">
        <v>1</v>
      </c>
      <c r="B7" s="60"/>
      <c r="C7" s="60"/>
      <c r="D7" s="60"/>
      <c r="E7" s="60"/>
      <c r="F7" s="60"/>
      <c r="G7" s="61"/>
      <c r="H7" s="62">
        <v>4450.6000000000004</v>
      </c>
      <c r="I7" s="63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24" t="s">
        <v>34</v>
      </c>
      <c r="I8" s="25"/>
    </row>
    <row r="9" spans="1:9" ht="15.75" thickBot="1" x14ac:dyDescent="0.3">
      <c r="A9" s="18"/>
      <c r="B9" s="108"/>
      <c r="C9" s="108"/>
      <c r="D9" s="108"/>
      <c r="E9" s="108"/>
      <c r="F9" s="108"/>
      <c r="G9" s="19"/>
      <c r="H9" s="24"/>
      <c r="I9" s="25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154"/>
      <c r="H10" s="85">
        <f>H11+H12+H13+H14+H15+H17+H18+H20+H21+H22+H23+H24+H25+H26+H27+H19</f>
        <v>70701.69</v>
      </c>
      <c r="I10" s="134"/>
    </row>
    <row r="11" spans="1:9" x14ac:dyDescent="0.25">
      <c r="A11" s="64" t="s">
        <v>63</v>
      </c>
      <c r="B11" s="65"/>
      <c r="C11" s="65"/>
      <c r="D11" s="65"/>
      <c r="E11" s="65"/>
      <c r="F11" s="65"/>
      <c r="G11" s="65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102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102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102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155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155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102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153"/>
      <c r="H18" s="62">
        <v>0</v>
      </c>
      <c r="I18" s="63"/>
    </row>
    <row r="19" spans="1:9" x14ac:dyDescent="0.25">
      <c r="A19" s="59" t="s">
        <v>55</v>
      </c>
      <c r="B19" s="60"/>
      <c r="C19" s="60"/>
      <c r="D19" s="60"/>
      <c r="E19" s="60"/>
      <c r="F19" s="60"/>
      <c r="G19" s="102"/>
      <c r="H19" s="24"/>
      <c r="I19" s="25"/>
    </row>
    <row r="20" spans="1:9" x14ac:dyDescent="0.25">
      <c r="A20" s="76" t="s">
        <v>11</v>
      </c>
      <c r="B20" s="77"/>
      <c r="C20" s="77"/>
      <c r="D20" s="77"/>
      <c r="E20" s="77"/>
      <c r="F20" s="77"/>
      <c r="G20" s="77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7"/>
      <c r="H21" s="72">
        <v>2220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7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7"/>
      <c r="H24" s="24">
        <v>12034.98</v>
      </c>
      <c r="I24" s="25"/>
    </row>
    <row r="25" spans="1:9" x14ac:dyDescent="0.25">
      <c r="A25" s="26" t="s">
        <v>53</v>
      </c>
      <c r="B25" s="27"/>
      <c r="C25" s="27"/>
      <c r="D25" s="27"/>
      <c r="E25" s="27"/>
      <c r="F25" s="27"/>
      <c r="G25" s="27"/>
      <c r="H25" s="24">
        <v>38585.49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7"/>
      <c r="H26" s="36">
        <v>11845.74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7"/>
      <c r="H27" s="49">
        <v>753.31</v>
      </c>
      <c r="I27" s="50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35604.800000000003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39"/>
      <c r="H30" s="51"/>
      <c r="I30" s="53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39"/>
      <c r="H31" s="41">
        <f>H10+H30</f>
        <v>70701.69</v>
      </c>
      <c r="I31" s="42"/>
    </row>
    <row r="32" spans="1:9" x14ac:dyDescent="0.25">
      <c r="A32" s="43"/>
      <c r="B32" s="44"/>
      <c r="C32" s="44"/>
      <c r="D32" s="44"/>
      <c r="E32" s="44"/>
      <c r="F32" s="44"/>
      <c r="G32" s="44"/>
      <c r="H32" s="43"/>
      <c r="I32" s="45"/>
    </row>
    <row r="33" spans="1:9" x14ac:dyDescent="0.25">
      <c r="A33" s="10" t="s">
        <v>76</v>
      </c>
      <c r="B33" s="11"/>
      <c r="C33" s="11"/>
      <c r="D33" s="11"/>
      <c r="E33" s="11"/>
      <c r="F33" s="11"/>
      <c r="G33" s="11"/>
      <c r="H33" s="13">
        <f>H4+H10-H28</f>
        <v>256754.61000000004</v>
      </c>
      <c r="I33" s="19"/>
    </row>
    <row r="34" spans="1:9" x14ac:dyDescent="0.25">
      <c r="A34" s="10" t="s">
        <v>112</v>
      </c>
      <c r="B34" s="11"/>
      <c r="C34" s="11"/>
      <c r="D34" s="11"/>
      <c r="E34" s="11"/>
      <c r="F34" s="11"/>
      <c r="G34" s="11"/>
      <c r="H34" s="13">
        <f>H6+H7-H30</f>
        <v>14924.210000000001</v>
      </c>
      <c r="I34" s="14"/>
    </row>
    <row r="35" spans="1:9" x14ac:dyDescent="0.25">
      <c r="A35" s="87"/>
      <c r="B35" s="88"/>
      <c r="C35" s="88"/>
      <c r="D35" s="88"/>
      <c r="E35" s="88"/>
      <c r="F35" s="88"/>
      <c r="G35" s="117"/>
      <c r="H35" s="18"/>
      <c r="I35" s="19"/>
    </row>
    <row r="36" spans="1:9" x14ac:dyDescent="0.25">
      <c r="A36" s="59" t="s">
        <v>16</v>
      </c>
      <c r="B36" s="60"/>
      <c r="C36" s="60"/>
      <c r="D36" s="60"/>
      <c r="E36" s="60"/>
      <c r="F36" s="60"/>
      <c r="G36" s="102"/>
      <c r="H36" s="62"/>
      <c r="I36" s="63"/>
    </row>
    <row r="37" spans="1:9" x14ac:dyDescent="0.25">
      <c r="A37" s="26" t="s">
        <v>17</v>
      </c>
      <c r="B37" s="27"/>
      <c r="C37" s="27"/>
      <c r="D37" s="27"/>
      <c r="E37" s="27"/>
      <c r="F37" s="27"/>
      <c r="G37" s="27"/>
      <c r="H37" s="13">
        <v>8</v>
      </c>
      <c r="I37" s="1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2"/>
      <c r="H38" s="214">
        <f>H10/H28*H37</f>
        <v>15.885878308542667</v>
      </c>
      <c r="I38" s="215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33:G33"/>
    <mergeCell ref="H33:I33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32:G32"/>
    <mergeCell ref="H32:I32"/>
    <mergeCell ref="A30:G30"/>
    <mergeCell ref="H30:I30"/>
    <mergeCell ref="A29:G29"/>
    <mergeCell ref="H29:I29"/>
    <mergeCell ref="A31:G31"/>
    <mergeCell ref="H31:I31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A19:G19"/>
    <mergeCell ref="A21:G21"/>
    <mergeCell ref="H21:I21"/>
    <mergeCell ref="H19:I19"/>
    <mergeCell ref="A15:G16"/>
    <mergeCell ref="H15:I16"/>
    <mergeCell ref="A28:G28"/>
    <mergeCell ref="H28:I28"/>
    <mergeCell ref="A10:G10"/>
    <mergeCell ref="H10:I10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14:G14"/>
    <mergeCell ref="A9:G9"/>
    <mergeCell ref="H9:I9"/>
    <mergeCell ref="H14:I14"/>
    <mergeCell ref="A8:G8"/>
    <mergeCell ref="H8:I8"/>
    <mergeCell ref="H6:I6"/>
    <mergeCell ref="A6:G6"/>
    <mergeCell ref="A5:G5"/>
    <mergeCell ref="H5:I5"/>
    <mergeCell ref="A7:G7"/>
    <mergeCell ref="H7:I7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A29" sqref="A29:G29"/>
    </sheetView>
  </sheetViews>
  <sheetFormatPr defaultRowHeight="15" x14ac:dyDescent="0.25"/>
  <sheetData>
    <row r="1" spans="1:9" ht="18.75" x14ac:dyDescent="0.3">
      <c r="A1" s="90" t="s">
        <v>50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0" t="s">
        <v>75</v>
      </c>
      <c r="B4" s="11"/>
      <c r="C4" s="11"/>
      <c r="D4" s="11"/>
      <c r="E4" s="11"/>
      <c r="F4" s="11"/>
      <c r="G4" s="11"/>
      <c r="H4" s="125">
        <v>62025.11</v>
      </c>
      <c r="I4" s="126"/>
    </row>
    <row r="5" spans="1:9" x14ac:dyDescent="0.25">
      <c r="A5" s="18"/>
      <c r="B5" s="108"/>
      <c r="C5" s="108"/>
      <c r="D5" s="108"/>
      <c r="E5" s="108"/>
      <c r="F5" s="108"/>
      <c r="G5" s="19"/>
      <c r="H5" s="18"/>
      <c r="I5" s="19"/>
    </row>
    <row r="6" spans="1:9" x14ac:dyDescent="0.25">
      <c r="A6" s="10" t="s">
        <v>100</v>
      </c>
      <c r="B6" s="11"/>
      <c r="C6" s="11"/>
      <c r="D6" s="11"/>
      <c r="E6" s="11"/>
      <c r="F6" s="11"/>
      <c r="G6" s="11"/>
      <c r="H6" s="13">
        <v>60385.009999999995</v>
      </c>
      <c r="I6" s="14"/>
    </row>
    <row r="7" spans="1:9" x14ac:dyDescent="0.25">
      <c r="A7" s="26" t="s">
        <v>1</v>
      </c>
      <c r="B7" s="27"/>
      <c r="C7" s="27"/>
      <c r="D7" s="27"/>
      <c r="E7" s="27"/>
      <c r="F7" s="27"/>
      <c r="G7" s="28"/>
      <c r="H7" s="62">
        <v>6072.64</v>
      </c>
      <c r="I7" s="63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1620</v>
      </c>
      <c r="I8" s="73"/>
    </row>
    <row r="9" spans="1:9" ht="15.75" thickBot="1" x14ac:dyDescent="0.3">
      <c r="A9" s="59"/>
      <c r="B9" s="60"/>
      <c r="C9" s="60"/>
      <c r="D9" s="60"/>
      <c r="E9" s="60"/>
      <c r="F9" s="60"/>
      <c r="G9" s="102"/>
      <c r="H9" s="62"/>
      <c r="I9" s="63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154"/>
      <c r="H10" s="85">
        <f>H11+H12+H13+H14+H15+H17+H18+H20+H21+H22+H23+H24+H25+H26+H27+H19</f>
        <v>74508.239999999991</v>
      </c>
      <c r="I10" s="101"/>
    </row>
    <row r="11" spans="1:9" x14ac:dyDescent="0.25">
      <c r="A11" s="64" t="s">
        <v>62</v>
      </c>
      <c r="B11" s="65"/>
      <c r="C11" s="65"/>
      <c r="D11" s="65"/>
      <c r="E11" s="65"/>
      <c r="F11" s="65"/>
      <c r="G11" s="65"/>
      <c r="H11" s="231">
        <v>0</v>
      </c>
      <c r="I11" s="232"/>
    </row>
    <row r="12" spans="1:9" x14ac:dyDescent="0.25">
      <c r="A12" s="59" t="s">
        <v>5</v>
      </c>
      <c r="B12" s="60"/>
      <c r="C12" s="60"/>
      <c r="D12" s="60"/>
      <c r="E12" s="60"/>
      <c r="F12" s="60"/>
      <c r="G12" s="102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102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102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155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155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102"/>
      <c r="H17" s="62"/>
      <c r="I17" s="63"/>
    </row>
    <row r="18" spans="1:9" x14ac:dyDescent="0.25">
      <c r="A18" s="197" t="s">
        <v>0</v>
      </c>
      <c r="B18" s="198"/>
      <c r="C18" s="198"/>
      <c r="D18" s="198"/>
      <c r="E18" s="198"/>
      <c r="F18" s="198"/>
      <c r="G18" s="230"/>
      <c r="H18" s="62">
        <v>1247.55</v>
      </c>
      <c r="I18" s="63"/>
    </row>
    <row r="19" spans="1:9" x14ac:dyDescent="0.25">
      <c r="A19" s="26" t="s">
        <v>55</v>
      </c>
      <c r="B19" s="27"/>
      <c r="C19" s="27"/>
      <c r="D19" s="27"/>
      <c r="E19" s="27"/>
      <c r="F19" s="27"/>
      <c r="G19" s="28"/>
      <c r="H19" s="72">
        <v>1176</v>
      </c>
      <c r="I19" s="73"/>
    </row>
    <row r="20" spans="1:9" x14ac:dyDescent="0.25">
      <c r="A20" s="194" t="s">
        <v>11</v>
      </c>
      <c r="B20" s="195"/>
      <c r="C20" s="195"/>
      <c r="D20" s="195"/>
      <c r="E20" s="195"/>
      <c r="F20" s="195"/>
      <c r="G20" s="195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7"/>
      <c r="H21" s="72">
        <v>2220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7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7"/>
      <c r="H24" s="24">
        <v>12350.16</v>
      </c>
      <c r="I24" s="25"/>
    </row>
    <row r="25" spans="1:9" x14ac:dyDescent="0.25">
      <c r="A25" s="26" t="s">
        <v>53</v>
      </c>
      <c r="B25" s="27"/>
      <c r="C25" s="27"/>
      <c r="D25" s="27"/>
      <c r="E25" s="27"/>
      <c r="F25" s="27"/>
      <c r="G25" s="27"/>
      <c r="H25" s="24">
        <v>39402.49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7"/>
      <c r="H26" s="36">
        <v>12096.56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7"/>
      <c r="H27" s="49">
        <v>753.31</v>
      </c>
      <c r="I27" s="50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54653.78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208"/>
      <c r="C30" s="208"/>
      <c r="D30" s="208"/>
      <c r="E30" s="208"/>
      <c r="F30" s="208"/>
      <c r="G30" s="209"/>
      <c r="H30" s="41">
        <v>0</v>
      </c>
      <c r="I30" s="42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39"/>
      <c r="H31" s="41">
        <f>H10+H30</f>
        <v>74508.239999999991</v>
      </c>
      <c r="I31" s="42"/>
    </row>
    <row r="32" spans="1:9" x14ac:dyDescent="0.25">
      <c r="A32" s="36"/>
      <c r="B32" s="176"/>
      <c r="C32" s="176"/>
      <c r="D32" s="176"/>
      <c r="E32" s="176"/>
      <c r="F32" s="176"/>
      <c r="G32" s="176"/>
      <c r="H32" s="123"/>
      <c r="I32" s="124"/>
    </row>
    <row r="33" spans="1:9" x14ac:dyDescent="0.25">
      <c r="A33" s="10" t="s">
        <v>76</v>
      </c>
      <c r="B33" s="11"/>
      <c r="C33" s="11"/>
      <c r="D33" s="11"/>
      <c r="E33" s="11"/>
      <c r="F33" s="11"/>
      <c r="G33" s="11"/>
      <c r="H33" s="13">
        <f>H4+H10-H28</f>
        <v>81879.569999999978</v>
      </c>
      <c r="I33" s="19"/>
    </row>
    <row r="34" spans="1:9" x14ac:dyDescent="0.25">
      <c r="A34" s="10" t="s">
        <v>102</v>
      </c>
      <c r="B34" s="11"/>
      <c r="C34" s="11"/>
      <c r="D34" s="11"/>
      <c r="E34" s="11"/>
      <c r="F34" s="11"/>
      <c r="G34" s="11"/>
      <c r="H34" s="13">
        <f>H6-H7-H8+H30</f>
        <v>52692.369999999995</v>
      </c>
      <c r="I34" s="19"/>
    </row>
    <row r="35" spans="1:9" x14ac:dyDescent="0.25">
      <c r="A35" s="18"/>
      <c r="B35" s="108"/>
      <c r="C35" s="108"/>
      <c r="D35" s="108"/>
      <c r="E35" s="108"/>
      <c r="F35" s="108"/>
      <c r="G35" s="108"/>
      <c r="H35" s="18"/>
      <c r="I35" s="19"/>
    </row>
    <row r="36" spans="1:9" x14ac:dyDescent="0.25">
      <c r="A36" s="233" t="s">
        <v>16</v>
      </c>
      <c r="B36" s="234"/>
      <c r="C36" s="234"/>
      <c r="D36" s="234"/>
      <c r="E36" s="234"/>
      <c r="F36" s="234"/>
      <c r="G36" s="234"/>
      <c r="H36" s="24"/>
      <c r="I36" s="25"/>
    </row>
    <row r="37" spans="1:9" x14ac:dyDescent="0.25">
      <c r="A37" s="26" t="s">
        <v>17</v>
      </c>
      <c r="B37" s="27"/>
      <c r="C37" s="27"/>
      <c r="D37" s="27"/>
      <c r="E37" s="27"/>
      <c r="F37" s="27"/>
      <c r="G37" s="27"/>
      <c r="H37" s="103">
        <v>9</v>
      </c>
      <c r="I37" s="10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2"/>
      <c r="H38" s="214">
        <f>H10/H28*H37</f>
        <v>12.26949279628966</v>
      </c>
      <c r="I38" s="215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41:C41"/>
    <mergeCell ref="G41:I41"/>
    <mergeCell ref="A8:G8"/>
    <mergeCell ref="H8:I8"/>
    <mergeCell ref="H19:I19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  <mergeCell ref="H32:I32"/>
    <mergeCell ref="A33:G33"/>
    <mergeCell ref="H33:I33"/>
    <mergeCell ref="A34:G34"/>
    <mergeCell ref="H34:I34"/>
    <mergeCell ref="A30:G30"/>
    <mergeCell ref="H30:I30"/>
    <mergeCell ref="A29:G29"/>
    <mergeCell ref="H29:I29"/>
    <mergeCell ref="A28:G28"/>
    <mergeCell ref="H28:I28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A21:G21"/>
    <mergeCell ref="H21:I21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K35" sqref="K35"/>
    </sheetView>
  </sheetViews>
  <sheetFormatPr defaultRowHeight="15" x14ac:dyDescent="0.25"/>
  <sheetData>
    <row r="1" spans="1:9" ht="18.75" x14ac:dyDescent="0.3">
      <c r="A1" s="90" t="s">
        <v>51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x14ac:dyDescent="0.25">
      <c r="A3" s="43"/>
      <c r="B3" s="44"/>
      <c r="C3" s="44"/>
      <c r="D3" s="44"/>
      <c r="E3" s="44"/>
      <c r="F3" s="44"/>
      <c r="G3" s="45"/>
      <c r="H3" s="132" t="s">
        <v>3</v>
      </c>
      <c r="I3" s="133"/>
    </row>
    <row r="4" spans="1:9" x14ac:dyDescent="0.25">
      <c r="A4" s="10" t="s">
        <v>87</v>
      </c>
      <c r="B4" s="11"/>
      <c r="C4" s="11"/>
      <c r="D4" s="11"/>
      <c r="E4" s="11"/>
      <c r="F4" s="11"/>
      <c r="G4" s="12"/>
      <c r="H4" s="13">
        <v>50961.13</v>
      </c>
      <c r="I4" s="14"/>
    </row>
    <row r="5" spans="1:9" x14ac:dyDescent="0.25">
      <c r="A5" s="18"/>
      <c r="B5" s="108"/>
      <c r="C5" s="108"/>
      <c r="D5" s="108"/>
      <c r="E5" s="108"/>
      <c r="F5" s="108"/>
      <c r="G5" s="19"/>
      <c r="H5" s="24"/>
      <c r="I5" s="25"/>
    </row>
    <row r="6" spans="1:9" x14ac:dyDescent="0.25">
      <c r="A6" s="10" t="s">
        <v>100</v>
      </c>
      <c r="B6" s="11"/>
      <c r="C6" s="11"/>
      <c r="D6" s="11"/>
      <c r="E6" s="11"/>
      <c r="F6" s="11"/>
      <c r="G6" s="12"/>
      <c r="H6" s="18">
        <v>236482.17</v>
      </c>
      <c r="I6" s="19"/>
    </row>
    <row r="7" spans="1:9" x14ac:dyDescent="0.25">
      <c r="A7" s="26" t="s">
        <v>1</v>
      </c>
      <c r="B7" s="27"/>
      <c r="C7" s="27"/>
      <c r="D7" s="27"/>
      <c r="E7" s="27"/>
      <c r="F7" s="27"/>
      <c r="G7" s="28"/>
      <c r="H7" s="62">
        <v>6444.39</v>
      </c>
      <c r="I7" s="63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1020</v>
      </c>
      <c r="I8" s="73"/>
    </row>
    <row r="9" spans="1:9" ht="15.75" thickBot="1" x14ac:dyDescent="0.3">
      <c r="A9" s="59"/>
      <c r="B9" s="60"/>
      <c r="C9" s="60"/>
      <c r="D9" s="60"/>
      <c r="E9" s="60"/>
      <c r="F9" s="60"/>
      <c r="G9" s="61"/>
      <c r="H9" s="62"/>
      <c r="I9" s="63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56"/>
      <c r="H10" s="85">
        <f>H11+H12+H13+H14+H15+H17+H18+H20+H21+H22+H23+H24+H25+H26+H27+H19</f>
        <v>76957.279999999984</v>
      </c>
      <c r="I10" s="134"/>
    </row>
    <row r="11" spans="1:9" x14ac:dyDescent="0.25">
      <c r="A11" s="64" t="s">
        <v>62</v>
      </c>
      <c r="B11" s="65"/>
      <c r="C11" s="65"/>
      <c r="D11" s="65"/>
      <c r="E11" s="65"/>
      <c r="F11" s="65"/>
      <c r="G11" s="66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61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61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71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61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62">
        <v>1330.72</v>
      </c>
      <c r="I18" s="63"/>
    </row>
    <row r="19" spans="1:9" x14ac:dyDescent="0.25">
      <c r="A19" s="59" t="s">
        <v>55</v>
      </c>
      <c r="B19" s="60"/>
      <c r="C19" s="60"/>
      <c r="D19" s="60"/>
      <c r="E19" s="60"/>
      <c r="F19" s="60"/>
      <c r="G19" s="61"/>
      <c r="H19" s="72">
        <v>1308.2</v>
      </c>
      <c r="I19" s="73"/>
    </row>
    <row r="20" spans="1:9" x14ac:dyDescent="0.25">
      <c r="A20" s="76" t="s">
        <v>11</v>
      </c>
      <c r="B20" s="77"/>
      <c r="C20" s="77"/>
      <c r="D20" s="77"/>
      <c r="E20" s="77"/>
      <c r="F20" s="77"/>
      <c r="G20" s="78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8"/>
      <c r="H21" s="72">
        <v>2368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8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8"/>
      <c r="H24" s="24">
        <v>12825.48</v>
      </c>
      <c r="I24" s="25"/>
    </row>
    <row r="25" spans="1:9" x14ac:dyDescent="0.25">
      <c r="A25" s="26" t="s">
        <v>53</v>
      </c>
      <c r="B25" s="27"/>
      <c r="C25" s="27"/>
      <c r="D25" s="27"/>
      <c r="E25" s="27"/>
      <c r="F25" s="27"/>
      <c r="G25" s="28"/>
      <c r="H25" s="24">
        <v>40634.589999999997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8"/>
      <c r="H26" s="36">
        <v>12474.81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8"/>
      <c r="H27" s="49">
        <v>753.31</v>
      </c>
      <c r="I27" s="50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64914.28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40"/>
      <c r="H30" s="41">
        <v>0</v>
      </c>
      <c r="I30" s="42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40"/>
      <c r="H31" s="51"/>
      <c r="I31" s="53"/>
    </row>
    <row r="32" spans="1:9" x14ac:dyDescent="0.25">
      <c r="A32" s="43"/>
      <c r="B32" s="44"/>
      <c r="C32" s="44"/>
      <c r="D32" s="44"/>
      <c r="E32" s="44"/>
      <c r="F32" s="44"/>
      <c r="G32" s="45"/>
      <c r="H32" s="121"/>
      <c r="I32" s="122"/>
    </row>
    <row r="33" spans="1:9" x14ac:dyDescent="0.25">
      <c r="A33" s="10" t="s">
        <v>88</v>
      </c>
      <c r="B33" s="11"/>
      <c r="C33" s="11"/>
      <c r="D33" s="11"/>
      <c r="E33" s="11"/>
      <c r="F33" s="11"/>
      <c r="G33" s="12"/>
      <c r="H33" s="13">
        <f>H4+H10-H28</f>
        <v>63004.129999999976</v>
      </c>
      <c r="I33" s="19"/>
    </row>
    <row r="34" spans="1:9" x14ac:dyDescent="0.25">
      <c r="A34" s="10" t="s">
        <v>102</v>
      </c>
      <c r="B34" s="11"/>
      <c r="C34" s="11"/>
      <c r="D34" s="11"/>
      <c r="E34" s="11"/>
      <c r="F34" s="11"/>
      <c r="G34" s="12"/>
      <c r="H34" s="13">
        <f>H6-H7-H8+H30</f>
        <v>229017.78</v>
      </c>
      <c r="I34" s="14"/>
    </row>
    <row r="35" spans="1:9" x14ac:dyDescent="0.25">
      <c r="A35" s="131"/>
      <c r="B35" s="145"/>
      <c r="C35" s="145"/>
      <c r="D35" s="145"/>
      <c r="E35" s="145"/>
      <c r="F35" s="145"/>
      <c r="G35" s="118"/>
      <c r="H35" s="131"/>
      <c r="I35" s="118"/>
    </row>
    <row r="36" spans="1:9" x14ac:dyDescent="0.25">
      <c r="A36" s="21" t="s">
        <v>16</v>
      </c>
      <c r="B36" s="22"/>
      <c r="C36" s="22"/>
      <c r="D36" s="22"/>
      <c r="E36" s="22"/>
      <c r="F36" s="22"/>
      <c r="G36" s="23"/>
      <c r="H36" s="62"/>
      <c r="I36" s="63"/>
    </row>
    <row r="37" spans="1:9" x14ac:dyDescent="0.25">
      <c r="A37" s="26" t="s">
        <v>17</v>
      </c>
      <c r="B37" s="27"/>
      <c r="C37" s="27"/>
      <c r="D37" s="27"/>
      <c r="E37" s="27"/>
      <c r="F37" s="27"/>
      <c r="G37" s="28"/>
      <c r="H37" s="103">
        <v>10</v>
      </c>
      <c r="I37" s="10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3"/>
      <c r="H38" s="235">
        <f>H10/H28*H37</f>
        <v>11.855215832325335</v>
      </c>
      <c r="I38" s="23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  <mergeCell ref="A29:G29"/>
    <mergeCell ref="H29:I29"/>
    <mergeCell ref="H34:I34"/>
    <mergeCell ref="A33:G33"/>
    <mergeCell ref="H33:I33"/>
    <mergeCell ref="A34:G34"/>
    <mergeCell ref="A31:G31"/>
    <mergeCell ref="H31:I31"/>
    <mergeCell ref="A32:G32"/>
    <mergeCell ref="H32:I32"/>
    <mergeCell ref="A21:G21"/>
    <mergeCell ref="H21:I21"/>
    <mergeCell ref="A30:G30"/>
    <mergeCell ref="H30:I30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H14:I14"/>
    <mergeCell ref="A15:G16"/>
    <mergeCell ref="H15:I16"/>
    <mergeCell ref="A20:G20"/>
    <mergeCell ref="H20:I20"/>
    <mergeCell ref="H19:I19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A7:G7"/>
    <mergeCell ref="H7:I7"/>
    <mergeCell ref="A9:G9"/>
    <mergeCell ref="H9:I9"/>
    <mergeCell ref="A8:G8"/>
    <mergeCell ref="H8:I8"/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K15" sqref="K15"/>
    </sheetView>
  </sheetViews>
  <sheetFormatPr defaultRowHeight="15" x14ac:dyDescent="0.25"/>
  <sheetData>
    <row r="1" spans="1:9" ht="18.75" x14ac:dyDescent="0.3">
      <c r="A1" s="90" t="s">
        <v>32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0" t="s">
        <v>87</v>
      </c>
      <c r="B4" s="11"/>
      <c r="C4" s="11"/>
      <c r="D4" s="11"/>
      <c r="E4" s="11"/>
      <c r="F4" s="11"/>
      <c r="G4" s="11"/>
      <c r="H4" s="13">
        <v>66041.440000000002</v>
      </c>
      <c r="I4" s="14"/>
    </row>
    <row r="5" spans="1:9" x14ac:dyDescent="0.25">
      <c r="A5" s="18"/>
      <c r="B5" s="108"/>
      <c r="C5" s="108"/>
      <c r="D5" s="108"/>
      <c r="E5" s="108"/>
      <c r="F5" s="108"/>
      <c r="G5" s="19"/>
      <c r="H5" s="18"/>
      <c r="I5" s="19"/>
    </row>
    <row r="6" spans="1:9" x14ac:dyDescent="0.25">
      <c r="A6" s="10" t="s">
        <v>100</v>
      </c>
      <c r="B6" s="11"/>
      <c r="C6" s="11"/>
      <c r="D6" s="11"/>
      <c r="E6" s="11"/>
      <c r="F6" s="11"/>
      <c r="G6" s="12"/>
      <c r="H6" s="13">
        <v>230.38000000000011</v>
      </c>
      <c r="I6" s="19"/>
    </row>
    <row r="7" spans="1:9" x14ac:dyDescent="0.25">
      <c r="A7" s="59" t="s">
        <v>1</v>
      </c>
      <c r="B7" s="60"/>
      <c r="C7" s="60"/>
      <c r="D7" s="60"/>
      <c r="E7" s="60"/>
      <c r="F7" s="60"/>
      <c r="G7" s="61"/>
      <c r="H7" s="74">
        <v>4081.91</v>
      </c>
      <c r="I7" s="75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1620</v>
      </c>
      <c r="I8" s="73"/>
    </row>
    <row r="9" spans="1:9" ht="15.75" thickBot="1" x14ac:dyDescent="0.3">
      <c r="A9" s="26"/>
      <c r="B9" s="27"/>
      <c r="C9" s="27"/>
      <c r="D9" s="27"/>
      <c r="E9" s="27"/>
      <c r="F9" s="27"/>
      <c r="G9" s="28"/>
      <c r="H9" s="24"/>
      <c r="I9" s="25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56"/>
      <c r="H10" s="85">
        <f>H11+H12+H13+H14+H15+H17+H18+H20+H21+H22+H23+H24+H25+H26+H27+H19</f>
        <v>58378.869999999995</v>
      </c>
      <c r="I10" s="134"/>
    </row>
    <row r="11" spans="1:9" x14ac:dyDescent="0.25">
      <c r="A11" s="64" t="s">
        <v>62</v>
      </c>
      <c r="B11" s="65"/>
      <c r="C11" s="65"/>
      <c r="D11" s="65"/>
      <c r="E11" s="65"/>
      <c r="F11" s="65"/>
      <c r="G11" s="66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61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61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71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61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62">
        <v>665.36</v>
      </c>
      <c r="I18" s="63"/>
    </row>
    <row r="19" spans="1:9" x14ac:dyDescent="0.25">
      <c r="A19" s="26" t="s">
        <v>55</v>
      </c>
      <c r="B19" s="27"/>
      <c r="C19" s="27"/>
      <c r="D19" s="27"/>
      <c r="E19" s="27"/>
      <c r="F19" s="27"/>
      <c r="G19" s="28"/>
      <c r="H19" s="72">
        <v>3240</v>
      </c>
      <c r="I19" s="73"/>
    </row>
    <row r="20" spans="1:9" x14ac:dyDescent="0.25">
      <c r="A20" s="76" t="s">
        <v>11</v>
      </c>
      <c r="B20" s="77"/>
      <c r="C20" s="77"/>
      <c r="D20" s="77"/>
      <c r="E20" s="77"/>
      <c r="F20" s="77"/>
      <c r="G20" s="78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8"/>
      <c r="H21" s="72">
        <v>2035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8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8"/>
      <c r="H24" s="24">
        <v>8378.7900000000009</v>
      </c>
      <c r="I24" s="25"/>
    </row>
    <row r="25" spans="1:9" x14ac:dyDescent="0.25">
      <c r="A25" s="26" t="s">
        <v>53</v>
      </c>
      <c r="B25" s="27"/>
      <c r="C25" s="27"/>
      <c r="D25" s="27"/>
      <c r="E25" s="27"/>
      <c r="F25" s="27"/>
      <c r="G25" s="28"/>
      <c r="H25" s="24">
        <v>29108.07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8"/>
      <c r="H26" s="36">
        <v>8936.17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8"/>
      <c r="H27" s="49">
        <v>753.31</v>
      </c>
      <c r="I27" s="50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35104.57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40"/>
      <c r="H30" s="41">
        <v>0</v>
      </c>
      <c r="I30" s="93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40"/>
      <c r="H31" s="41">
        <f>H10+H30</f>
        <v>58378.869999999995</v>
      </c>
      <c r="I31" s="42"/>
    </row>
    <row r="32" spans="1:9" x14ac:dyDescent="0.25">
      <c r="A32" s="43"/>
      <c r="B32" s="44"/>
      <c r="C32" s="44"/>
      <c r="D32" s="44"/>
      <c r="E32" s="44"/>
      <c r="F32" s="44"/>
      <c r="G32" s="45"/>
      <c r="H32" s="121"/>
      <c r="I32" s="122"/>
    </row>
    <row r="33" spans="1:9" x14ac:dyDescent="0.25">
      <c r="A33" s="10" t="s">
        <v>88</v>
      </c>
      <c r="B33" s="11"/>
      <c r="C33" s="11"/>
      <c r="D33" s="11"/>
      <c r="E33" s="11"/>
      <c r="F33" s="11"/>
      <c r="G33" s="11"/>
      <c r="H33" s="103">
        <f>H4+H10-H28</f>
        <v>89315.739999999991</v>
      </c>
      <c r="I33" s="104"/>
    </row>
    <row r="34" spans="1:9" x14ac:dyDescent="0.25">
      <c r="A34" s="10" t="s">
        <v>109</v>
      </c>
      <c r="B34" s="11"/>
      <c r="C34" s="11"/>
      <c r="D34" s="11"/>
      <c r="E34" s="11"/>
      <c r="F34" s="11"/>
      <c r="G34" s="12"/>
      <c r="H34" s="13">
        <f>H7+H8-H6</f>
        <v>5471.53</v>
      </c>
      <c r="I34" s="14"/>
    </row>
    <row r="35" spans="1:9" x14ac:dyDescent="0.25">
      <c r="A35" s="146"/>
      <c r="B35" s="167"/>
      <c r="C35" s="167"/>
      <c r="D35" s="167"/>
      <c r="E35" s="167"/>
      <c r="F35" s="167"/>
      <c r="G35" s="147"/>
      <c r="H35" s="146"/>
      <c r="I35" s="147"/>
    </row>
    <row r="36" spans="1:9" x14ac:dyDescent="0.25">
      <c r="A36" s="26" t="s">
        <v>16</v>
      </c>
      <c r="B36" s="27"/>
      <c r="C36" s="27"/>
      <c r="D36" s="27"/>
      <c r="E36" s="27"/>
      <c r="F36" s="27"/>
      <c r="G36" s="28"/>
      <c r="H36" s="24"/>
      <c r="I36" s="25"/>
    </row>
    <row r="37" spans="1:9" x14ac:dyDescent="0.25">
      <c r="A37" s="26" t="s">
        <v>17</v>
      </c>
      <c r="B37" s="27"/>
      <c r="C37" s="27"/>
      <c r="D37" s="27"/>
      <c r="E37" s="27"/>
      <c r="F37" s="27"/>
      <c r="G37" s="28"/>
      <c r="H37" s="18">
        <v>7.5</v>
      </c>
      <c r="I37" s="19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3"/>
      <c r="H38" s="105">
        <f>H10/H28*H37</f>
        <v>12.472493609806358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41:C41"/>
    <mergeCell ref="G41:I41"/>
    <mergeCell ref="A36:G36"/>
    <mergeCell ref="H36:I36"/>
    <mergeCell ref="A37:G37"/>
    <mergeCell ref="H37:I37"/>
    <mergeCell ref="A38:G38"/>
    <mergeCell ref="H38:I38"/>
    <mergeCell ref="A35:G35"/>
    <mergeCell ref="H35:I35"/>
    <mergeCell ref="A30:G30"/>
    <mergeCell ref="H30:I30"/>
    <mergeCell ref="H32:I32"/>
    <mergeCell ref="A31:G31"/>
    <mergeCell ref="H31:I31"/>
    <mergeCell ref="A32:G32"/>
    <mergeCell ref="A33:G33"/>
    <mergeCell ref="H33:I33"/>
    <mergeCell ref="A34:G34"/>
    <mergeCell ref="H34:I34"/>
    <mergeCell ref="A25:G25"/>
    <mergeCell ref="H25:I25"/>
    <mergeCell ref="A26:G26"/>
    <mergeCell ref="H26:I26"/>
    <mergeCell ref="A27:G27"/>
    <mergeCell ref="H27:I27"/>
    <mergeCell ref="A22:G22"/>
    <mergeCell ref="H22:I22"/>
    <mergeCell ref="A23:G23"/>
    <mergeCell ref="H23:I23"/>
    <mergeCell ref="A24:G24"/>
    <mergeCell ref="H24:I24"/>
    <mergeCell ref="A20:G20"/>
    <mergeCell ref="H20:I20"/>
    <mergeCell ref="H19:I19"/>
    <mergeCell ref="A21:G21"/>
    <mergeCell ref="H21:I21"/>
    <mergeCell ref="H13:I13"/>
    <mergeCell ref="A14:G14"/>
    <mergeCell ref="H14:I14"/>
    <mergeCell ref="A15:G16"/>
    <mergeCell ref="H15:I16"/>
    <mergeCell ref="A8:G8"/>
    <mergeCell ref="H8:I8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9:I9"/>
    <mergeCell ref="A9:G9"/>
    <mergeCell ref="A29:G29"/>
    <mergeCell ref="H29:I29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19" workbookViewId="0">
      <selection activeCell="M8" sqref="M8"/>
    </sheetView>
  </sheetViews>
  <sheetFormatPr defaultRowHeight="15" x14ac:dyDescent="0.25"/>
  <sheetData>
    <row r="1" spans="1:9" ht="18.75" x14ac:dyDescent="0.3">
      <c r="A1" s="90" t="s">
        <v>30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132" t="s">
        <v>3</v>
      </c>
      <c r="I3" s="133"/>
    </row>
    <row r="4" spans="1:9" x14ac:dyDescent="0.25">
      <c r="A4" s="10" t="s">
        <v>75</v>
      </c>
      <c r="B4" s="11"/>
      <c r="C4" s="11"/>
      <c r="D4" s="11"/>
      <c r="E4" s="11"/>
      <c r="F4" s="11"/>
      <c r="G4" s="12"/>
      <c r="H4" s="99">
        <v>101923.76</v>
      </c>
      <c r="I4" s="95"/>
    </row>
    <row r="5" spans="1:9" x14ac:dyDescent="0.25">
      <c r="A5" s="18"/>
      <c r="B5" s="108"/>
      <c r="C5" s="108"/>
      <c r="D5" s="108"/>
      <c r="E5" s="108"/>
      <c r="F5" s="108"/>
      <c r="G5" s="19"/>
      <c r="H5" s="24"/>
      <c r="I5" s="25"/>
    </row>
    <row r="6" spans="1:9" x14ac:dyDescent="0.25">
      <c r="A6" s="15" t="s">
        <v>95</v>
      </c>
      <c r="B6" s="16"/>
      <c r="C6" s="16"/>
      <c r="D6" s="16"/>
      <c r="E6" s="16"/>
      <c r="F6" s="16"/>
      <c r="G6" s="17"/>
      <c r="H6" s="13">
        <v>380905.51</v>
      </c>
      <c r="I6" s="14"/>
    </row>
    <row r="7" spans="1:9" x14ac:dyDescent="0.25">
      <c r="A7" s="59" t="s">
        <v>35</v>
      </c>
      <c r="B7" s="60"/>
      <c r="C7" s="60"/>
      <c r="D7" s="60"/>
      <c r="E7" s="60"/>
      <c r="F7" s="60"/>
      <c r="G7" s="61"/>
      <c r="H7" s="62">
        <v>33903.230000000003</v>
      </c>
      <c r="I7" s="63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1620</v>
      </c>
      <c r="I8" s="73"/>
    </row>
    <row r="9" spans="1:9" ht="15.75" thickBot="1" x14ac:dyDescent="0.3">
      <c r="A9" s="59"/>
      <c r="B9" s="60"/>
      <c r="C9" s="60"/>
      <c r="D9" s="60"/>
      <c r="E9" s="60"/>
      <c r="F9" s="60"/>
      <c r="G9" s="61"/>
      <c r="H9" s="62"/>
      <c r="I9" s="63"/>
    </row>
    <row r="10" spans="1:9" ht="15.75" thickBot="1" x14ac:dyDescent="0.3">
      <c r="A10" s="54" t="s">
        <v>118</v>
      </c>
      <c r="B10" s="55"/>
      <c r="C10" s="55"/>
      <c r="D10" s="55"/>
      <c r="E10" s="55"/>
      <c r="F10" s="55"/>
      <c r="G10" s="56"/>
      <c r="H10" s="85">
        <f>H11+H12+H13+H14+H15+H17+H18+H19+H21+H22+H23+H24+H25+H26+H27+H28+H20</f>
        <v>124164.74</v>
      </c>
      <c r="I10" s="134"/>
    </row>
    <row r="11" spans="1:9" x14ac:dyDescent="0.25">
      <c r="A11" s="64" t="s">
        <v>4</v>
      </c>
      <c r="B11" s="65"/>
      <c r="C11" s="65"/>
      <c r="D11" s="65"/>
      <c r="E11" s="65"/>
      <c r="F11" s="65"/>
      <c r="G11" s="66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61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61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71"/>
      <c r="H16" s="62"/>
      <c r="I16" s="63"/>
    </row>
    <row r="17" spans="1:9" x14ac:dyDescent="0.25">
      <c r="A17" s="59" t="s">
        <v>9</v>
      </c>
      <c r="B17" s="60"/>
      <c r="C17" s="60"/>
      <c r="D17" s="60"/>
      <c r="E17" s="60"/>
      <c r="F17" s="60"/>
      <c r="G17" s="61"/>
      <c r="H17" s="62"/>
      <c r="I17" s="63"/>
    </row>
    <row r="18" spans="1:9" x14ac:dyDescent="0.25">
      <c r="A18" s="59" t="s">
        <v>10</v>
      </c>
      <c r="B18" s="60"/>
      <c r="C18" s="60"/>
      <c r="D18" s="60"/>
      <c r="E18" s="60"/>
      <c r="F18" s="60"/>
      <c r="G18" s="61"/>
      <c r="H18" s="62"/>
      <c r="I18" s="63"/>
    </row>
    <row r="19" spans="1:9" x14ac:dyDescent="0.25">
      <c r="A19" s="81" t="s">
        <v>0</v>
      </c>
      <c r="B19" s="82"/>
      <c r="C19" s="82"/>
      <c r="D19" s="82"/>
      <c r="E19" s="82"/>
      <c r="F19" s="82"/>
      <c r="G19" s="83"/>
      <c r="H19" s="62">
        <v>0</v>
      </c>
      <c r="I19" s="63"/>
    </row>
    <row r="20" spans="1:9" x14ac:dyDescent="0.25">
      <c r="A20" s="59" t="s">
        <v>55</v>
      </c>
      <c r="B20" s="60"/>
      <c r="C20" s="60"/>
      <c r="D20" s="60"/>
      <c r="E20" s="60"/>
      <c r="F20" s="60"/>
      <c r="G20" s="61"/>
      <c r="H20" s="72">
        <v>585.6</v>
      </c>
      <c r="I20" s="73"/>
    </row>
    <row r="21" spans="1:9" x14ac:dyDescent="0.25">
      <c r="A21" s="76" t="s">
        <v>11</v>
      </c>
      <c r="B21" s="77"/>
      <c r="C21" s="77"/>
      <c r="D21" s="77"/>
      <c r="E21" s="77"/>
      <c r="F21" s="77"/>
      <c r="G21" s="78"/>
      <c r="H21" s="79"/>
      <c r="I21" s="80"/>
    </row>
    <row r="22" spans="1:9" x14ac:dyDescent="0.25">
      <c r="A22" s="26" t="s">
        <v>12</v>
      </c>
      <c r="B22" s="27"/>
      <c r="C22" s="27"/>
      <c r="D22" s="27"/>
      <c r="E22" s="27"/>
      <c r="F22" s="27"/>
      <c r="G22" s="28"/>
      <c r="H22" s="72">
        <v>6216</v>
      </c>
      <c r="I22" s="73"/>
    </row>
    <row r="23" spans="1:9" x14ac:dyDescent="0.25">
      <c r="A23" s="26" t="s">
        <v>18</v>
      </c>
      <c r="B23" s="27"/>
      <c r="C23" s="27"/>
      <c r="D23" s="27"/>
      <c r="E23" s="27"/>
      <c r="F23" s="27"/>
      <c r="G23" s="28"/>
      <c r="H23" s="24">
        <v>4606.0200000000004</v>
      </c>
      <c r="I23" s="25"/>
    </row>
    <row r="24" spans="1:9" x14ac:dyDescent="0.25">
      <c r="A24" s="26" t="s">
        <v>19</v>
      </c>
      <c r="B24" s="27"/>
      <c r="C24" s="27"/>
      <c r="D24" s="27"/>
      <c r="E24" s="27"/>
      <c r="F24" s="27"/>
      <c r="G24" s="28"/>
      <c r="H24" s="36"/>
      <c r="I24" s="37"/>
    </row>
    <row r="25" spans="1:9" x14ac:dyDescent="0.25">
      <c r="A25" s="26" t="s">
        <v>13</v>
      </c>
      <c r="B25" s="27"/>
      <c r="C25" s="27"/>
      <c r="D25" s="27"/>
      <c r="E25" s="27"/>
      <c r="F25" s="27"/>
      <c r="G25" s="28"/>
      <c r="H25" s="72">
        <v>23174.91</v>
      </c>
      <c r="I25" s="73"/>
    </row>
    <row r="26" spans="1:9" x14ac:dyDescent="0.25">
      <c r="A26" s="26" t="s">
        <v>53</v>
      </c>
      <c r="B26" s="27"/>
      <c r="C26" s="27"/>
      <c r="D26" s="27"/>
      <c r="E26" s="27"/>
      <c r="F26" s="27"/>
      <c r="G26" s="28"/>
      <c r="H26" s="24">
        <v>67461.94</v>
      </c>
      <c r="I26" s="25"/>
    </row>
    <row r="27" spans="1:9" x14ac:dyDescent="0.25">
      <c r="A27" s="26" t="s">
        <v>14</v>
      </c>
      <c r="B27" s="27"/>
      <c r="C27" s="27"/>
      <c r="D27" s="27"/>
      <c r="E27" s="27"/>
      <c r="F27" s="27"/>
      <c r="G27" s="28"/>
      <c r="H27" s="36">
        <v>20710.810000000001</v>
      </c>
      <c r="I27" s="37"/>
    </row>
    <row r="28" spans="1:9" ht="15.75" thickBot="1" x14ac:dyDescent="0.3">
      <c r="A28" s="46" t="s">
        <v>52</v>
      </c>
      <c r="B28" s="47"/>
      <c r="C28" s="47"/>
      <c r="D28" s="47"/>
      <c r="E28" s="47"/>
      <c r="F28" s="47"/>
      <c r="G28" s="48"/>
      <c r="H28" s="49">
        <v>753.31</v>
      </c>
      <c r="I28" s="50"/>
    </row>
    <row r="29" spans="1:9" ht="15.75" thickBot="1" x14ac:dyDescent="0.3">
      <c r="A29" s="54" t="s">
        <v>106</v>
      </c>
      <c r="B29" s="55"/>
      <c r="C29" s="55"/>
      <c r="D29" s="55"/>
      <c r="E29" s="55"/>
      <c r="F29" s="55"/>
      <c r="G29" s="56"/>
      <c r="H29" s="57">
        <v>89658.57</v>
      </c>
      <c r="I29" s="58"/>
    </row>
    <row r="30" spans="1:9" ht="15.75" thickBot="1" x14ac:dyDescent="0.3">
      <c r="A30" s="51"/>
      <c r="B30" s="52"/>
      <c r="C30" s="52"/>
      <c r="D30" s="52"/>
      <c r="E30" s="52"/>
      <c r="F30" s="52"/>
      <c r="G30" s="53"/>
      <c r="H30" s="51"/>
      <c r="I30" s="53"/>
    </row>
    <row r="31" spans="1:9" ht="15.75" thickBot="1" x14ac:dyDescent="0.3">
      <c r="A31" s="38" t="s">
        <v>94</v>
      </c>
      <c r="B31" s="39"/>
      <c r="C31" s="39"/>
      <c r="D31" s="39"/>
      <c r="E31" s="39"/>
      <c r="F31" s="39"/>
      <c r="G31" s="40"/>
      <c r="H31" s="41">
        <v>0</v>
      </c>
      <c r="I31" s="42"/>
    </row>
    <row r="32" spans="1:9" ht="15.75" thickBot="1" x14ac:dyDescent="0.3">
      <c r="A32" s="38" t="s">
        <v>15</v>
      </c>
      <c r="B32" s="39"/>
      <c r="C32" s="39"/>
      <c r="D32" s="39"/>
      <c r="E32" s="39"/>
      <c r="F32" s="39"/>
      <c r="G32" s="40"/>
      <c r="H32" s="41">
        <f>H10+H31</f>
        <v>124164.74</v>
      </c>
      <c r="I32" s="42"/>
    </row>
    <row r="33" spans="1:9" x14ac:dyDescent="0.25">
      <c r="A33" s="43"/>
      <c r="B33" s="44"/>
      <c r="C33" s="44"/>
      <c r="D33" s="44"/>
      <c r="E33" s="44"/>
      <c r="F33" s="44"/>
      <c r="G33" s="45"/>
      <c r="H33" s="2"/>
      <c r="I33" s="1"/>
    </row>
    <row r="34" spans="1:9" x14ac:dyDescent="0.25">
      <c r="A34" s="10" t="s">
        <v>76</v>
      </c>
      <c r="B34" s="11"/>
      <c r="C34" s="11"/>
      <c r="D34" s="11"/>
      <c r="E34" s="11"/>
      <c r="F34" s="11"/>
      <c r="G34" s="12"/>
      <c r="H34" s="13">
        <f>H4+H10-H29</f>
        <v>136429.93</v>
      </c>
      <c r="I34" s="19"/>
    </row>
    <row r="35" spans="1:9" x14ac:dyDescent="0.25">
      <c r="A35" s="10" t="s">
        <v>112</v>
      </c>
      <c r="B35" s="11"/>
      <c r="C35" s="11"/>
      <c r="D35" s="11"/>
      <c r="E35" s="11"/>
      <c r="F35" s="11"/>
      <c r="G35" s="12"/>
      <c r="H35" s="125">
        <f>H6+H7+H8-H31</f>
        <v>416428.74</v>
      </c>
      <c r="I35" s="126"/>
    </row>
    <row r="36" spans="1:9" x14ac:dyDescent="0.25">
      <c r="A36" s="131"/>
      <c r="B36" s="145"/>
      <c r="C36" s="145"/>
      <c r="D36" s="145"/>
      <c r="E36" s="145"/>
      <c r="F36" s="145"/>
      <c r="G36" s="118"/>
      <c r="H36" s="131"/>
      <c r="I36" s="118"/>
    </row>
    <row r="37" spans="1:9" x14ac:dyDescent="0.25">
      <c r="A37" s="59" t="s">
        <v>16</v>
      </c>
      <c r="B37" s="60"/>
      <c r="C37" s="60"/>
      <c r="D37" s="60"/>
      <c r="E37" s="60"/>
      <c r="F37" s="60"/>
      <c r="G37" s="61"/>
      <c r="H37" s="62"/>
      <c r="I37" s="63"/>
    </row>
    <row r="38" spans="1:9" x14ac:dyDescent="0.25">
      <c r="A38" s="26" t="s">
        <v>17</v>
      </c>
      <c r="B38" s="27"/>
      <c r="C38" s="27"/>
      <c r="D38" s="27"/>
      <c r="E38" s="27"/>
      <c r="F38" s="27"/>
      <c r="G38" s="28"/>
      <c r="H38" s="13">
        <v>8</v>
      </c>
      <c r="I38" s="14"/>
    </row>
    <row r="39" spans="1:9" ht="15.75" thickBot="1" x14ac:dyDescent="0.3">
      <c r="A39" s="31" t="s">
        <v>57</v>
      </c>
      <c r="B39" s="32"/>
      <c r="C39" s="32"/>
      <c r="D39" s="32"/>
      <c r="E39" s="32"/>
      <c r="F39" s="32"/>
      <c r="G39" s="33"/>
      <c r="H39" s="105">
        <f>H10/H29*H38</f>
        <v>11.078895414013406</v>
      </c>
      <c r="I39" s="106"/>
    </row>
    <row r="42" spans="1:9" x14ac:dyDescent="0.25">
      <c r="A42" s="20" t="s">
        <v>20</v>
      </c>
      <c r="B42" s="20"/>
      <c r="C42" s="20"/>
      <c r="G42" s="20" t="s">
        <v>21</v>
      </c>
      <c r="H42" s="20"/>
      <c r="I42" s="20"/>
    </row>
    <row r="43" spans="1:9" x14ac:dyDescent="0.25">
      <c r="A43" s="10"/>
      <c r="B43" s="11"/>
      <c r="C43" s="11"/>
      <c r="D43" s="11"/>
      <c r="E43" s="11"/>
      <c r="F43" s="11"/>
      <c r="G43" s="12"/>
      <c r="H43" s="125"/>
      <c r="I43" s="126"/>
    </row>
    <row r="44" spans="1:9" x14ac:dyDescent="0.25">
      <c r="A44" s="15"/>
      <c r="B44" s="16"/>
      <c r="C44" s="16"/>
      <c r="D44" s="16"/>
      <c r="E44" s="16"/>
      <c r="F44" s="16"/>
      <c r="G44" s="17"/>
      <c r="H44" s="13"/>
      <c r="I44" s="19"/>
    </row>
    <row r="45" spans="1:9" x14ac:dyDescent="0.25">
      <c r="A45" s="131"/>
      <c r="B45" s="145"/>
      <c r="C45" s="145"/>
      <c r="D45" s="145"/>
      <c r="E45" s="145"/>
      <c r="F45" s="145"/>
      <c r="G45" s="118"/>
      <c r="H45" s="131"/>
      <c r="I45" s="118"/>
    </row>
    <row r="46" spans="1:9" x14ac:dyDescent="0.25">
      <c r="A46" s="59"/>
      <c r="B46" s="60"/>
      <c r="C46" s="60"/>
      <c r="D46" s="60"/>
      <c r="E46" s="60"/>
      <c r="F46" s="60"/>
      <c r="G46" s="61"/>
      <c r="H46" s="62"/>
      <c r="I46" s="63"/>
    </row>
    <row r="47" spans="1:9" x14ac:dyDescent="0.25">
      <c r="A47" s="26"/>
      <c r="B47" s="27"/>
      <c r="C47" s="27"/>
      <c r="D47" s="27"/>
      <c r="E47" s="27"/>
      <c r="F47" s="27"/>
      <c r="G47" s="28"/>
      <c r="H47" s="13"/>
      <c r="I47" s="14"/>
    </row>
    <row r="48" spans="1:9" ht="15.75" thickBot="1" x14ac:dyDescent="0.3">
      <c r="A48" s="31"/>
      <c r="B48" s="32"/>
      <c r="C48" s="32"/>
      <c r="D48" s="32"/>
      <c r="E48" s="32"/>
      <c r="F48" s="32"/>
      <c r="G48" s="33"/>
      <c r="H48" s="105"/>
      <c r="I48" s="106"/>
    </row>
    <row r="49" spans="1:9" x14ac:dyDescent="0.25">
      <c r="A49" s="237"/>
      <c r="B49" s="237"/>
      <c r="C49" s="237"/>
      <c r="D49" s="237"/>
      <c r="E49" s="237"/>
      <c r="F49" s="237"/>
      <c r="G49" s="237"/>
      <c r="H49" s="237"/>
      <c r="I49" s="237"/>
    </row>
    <row r="50" spans="1:9" x14ac:dyDescent="0.25">
      <c r="A50" s="237"/>
      <c r="B50" s="237"/>
      <c r="C50" s="237"/>
      <c r="D50" s="237"/>
      <c r="E50" s="237"/>
      <c r="F50" s="237"/>
      <c r="G50" s="237"/>
      <c r="H50" s="237"/>
      <c r="I50" s="237"/>
    </row>
    <row r="51" spans="1:9" x14ac:dyDescent="0.25">
      <c r="A51" s="238"/>
      <c r="B51" s="238"/>
      <c r="C51" s="238"/>
      <c r="D51" s="239"/>
      <c r="E51" s="239"/>
      <c r="F51" s="239"/>
      <c r="G51" s="238"/>
      <c r="H51" s="238"/>
      <c r="I51" s="238"/>
    </row>
  </sheetData>
  <mergeCells count="89">
    <mergeCell ref="A15:G16"/>
    <mergeCell ref="H15:I16"/>
    <mergeCell ref="A22:G22"/>
    <mergeCell ref="H22:I22"/>
    <mergeCell ref="A23:G23"/>
    <mergeCell ref="H23:I23"/>
    <mergeCell ref="H7:I7"/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8:G8"/>
    <mergeCell ref="H8:I8"/>
    <mergeCell ref="A9:G9"/>
    <mergeCell ref="H9:I9"/>
    <mergeCell ref="A11:G11"/>
    <mergeCell ref="H11:I11"/>
    <mergeCell ref="A12:G12"/>
    <mergeCell ref="H12:I12"/>
    <mergeCell ref="A10:G10"/>
    <mergeCell ref="H10:I10"/>
    <mergeCell ref="A13:G13"/>
    <mergeCell ref="H13:I13"/>
    <mergeCell ref="A14:G14"/>
    <mergeCell ref="H14:I14"/>
    <mergeCell ref="A27:G27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4:G24"/>
    <mergeCell ref="H24:I24"/>
    <mergeCell ref="A25:G25"/>
    <mergeCell ref="H25:I25"/>
    <mergeCell ref="A26:G26"/>
    <mergeCell ref="H26:I26"/>
    <mergeCell ref="A28:G28"/>
    <mergeCell ref="H28:I28"/>
    <mergeCell ref="H27:I27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A34:G34"/>
    <mergeCell ref="H34:I34"/>
    <mergeCell ref="A35:G35"/>
    <mergeCell ref="H35:I35"/>
    <mergeCell ref="A36:G36"/>
    <mergeCell ref="H36:I36"/>
    <mergeCell ref="A37:G37"/>
    <mergeCell ref="H37:I37"/>
    <mergeCell ref="A44:G44"/>
    <mergeCell ref="H44:I44"/>
    <mergeCell ref="A38:G38"/>
    <mergeCell ref="H38:I38"/>
    <mergeCell ref="A39:G39"/>
    <mergeCell ref="H39:I39"/>
    <mergeCell ref="A43:G43"/>
    <mergeCell ref="H43:I43"/>
    <mergeCell ref="A42:C42"/>
    <mergeCell ref="G42:I42"/>
    <mergeCell ref="A45:G45"/>
    <mergeCell ref="H45:I45"/>
    <mergeCell ref="A51:C51"/>
    <mergeCell ref="G51:I51"/>
    <mergeCell ref="A46:G46"/>
    <mergeCell ref="H46:I46"/>
    <mergeCell ref="A47:G47"/>
    <mergeCell ref="H47:I47"/>
    <mergeCell ref="A48:G48"/>
    <mergeCell ref="H48:I48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2" workbookViewId="0">
      <selection activeCell="N9" sqref="N9"/>
    </sheetView>
  </sheetViews>
  <sheetFormatPr defaultRowHeight="15" x14ac:dyDescent="0.25"/>
  <sheetData>
    <row r="1" spans="1:9" ht="18.75" x14ac:dyDescent="0.3">
      <c r="A1" s="90" t="s">
        <v>31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0" t="s">
        <v>75</v>
      </c>
      <c r="B4" s="11"/>
      <c r="C4" s="11"/>
      <c r="D4" s="11"/>
      <c r="E4" s="11"/>
      <c r="F4" s="11"/>
      <c r="G4" s="11"/>
      <c r="H4" s="125">
        <v>96257.25</v>
      </c>
      <c r="I4" s="148"/>
    </row>
    <row r="5" spans="1:9" x14ac:dyDescent="0.25">
      <c r="A5" s="18"/>
      <c r="B5" s="108"/>
      <c r="C5" s="108"/>
      <c r="D5" s="108"/>
      <c r="E5" s="108"/>
      <c r="F5" s="108"/>
      <c r="G5" s="19"/>
      <c r="H5" s="18"/>
      <c r="I5" s="19"/>
    </row>
    <row r="6" spans="1:9" x14ac:dyDescent="0.25">
      <c r="A6" s="10" t="s">
        <v>100</v>
      </c>
      <c r="B6" s="11"/>
      <c r="C6" s="11"/>
      <c r="D6" s="11"/>
      <c r="E6" s="11"/>
      <c r="F6" s="11"/>
      <c r="G6" s="12"/>
      <c r="H6" s="18">
        <v>39234.520000000004</v>
      </c>
      <c r="I6" s="19"/>
    </row>
    <row r="7" spans="1:9" x14ac:dyDescent="0.25">
      <c r="A7" s="26" t="s">
        <v>1</v>
      </c>
      <c r="B7" s="27"/>
      <c r="C7" s="27"/>
      <c r="D7" s="27"/>
      <c r="E7" s="27"/>
      <c r="F7" s="27"/>
      <c r="G7" s="28"/>
      <c r="H7" s="62">
        <v>12805.98</v>
      </c>
      <c r="I7" s="63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1020</v>
      </c>
      <c r="I8" s="73"/>
    </row>
    <row r="9" spans="1:9" ht="15.75" thickBot="1" x14ac:dyDescent="0.3">
      <c r="A9" s="59"/>
      <c r="B9" s="60"/>
      <c r="C9" s="60"/>
      <c r="D9" s="60"/>
      <c r="E9" s="60"/>
      <c r="F9" s="60"/>
      <c r="G9" s="102"/>
      <c r="H9" s="62"/>
      <c r="I9" s="63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154"/>
      <c r="H10" s="85">
        <f>H11+H12+H13+H14+H15+H17+H18+H19+H21+H22+H23+H24+H25+H26+H27+H28+H20</f>
        <v>91761.979999999981</v>
      </c>
      <c r="I10" s="134"/>
    </row>
    <row r="11" spans="1:9" x14ac:dyDescent="0.25">
      <c r="A11" s="64" t="s">
        <v>4</v>
      </c>
      <c r="B11" s="65"/>
      <c r="C11" s="65"/>
      <c r="D11" s="65"/>
      <c r="E11" s="65"/>
      <c r="F11" s="65"/>
      <c r="G11" s="65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102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102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102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155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155"/>
      <c r="H16" s="62"/>
      <c r="I16" s="63"/>
    </row>
    <row r="17" spans="1:9" x14ac:dyDescent="0.25">
      <c r="A17" s="59" t="s">
        <v>9</v>
      </c>
      <c r="B17" s="60"/>
      <c r="C17" s="60"/>
      <c r="D17" s="60"/>
      <c r="E17" s="60"/>
      <c r="F17" s="60"/>
      <c r="G17" s="102"/>
      <c r="H17" s="62"/>
      <c r="I17" s="63"/>
    </row>
    <row r="18" spans="1:9" x14ac:dyDescent="0.25">
      <c r="A18" s="59" t="s">
        <v>10</v>
      </c>
      <c r="B18" s="60"/>
      <c r="C18" s="60"/>
      <c r="D18" s="60"/>
      <c r="E18" s="60"/>
      <c r="F18" s="60"/>
      <c r="G18" s="102"/>
      <c r="H18" s="62"/>
      <c r="I18" s="63"/>
    </row>
    <row r="19" spans="1:9" x14ac:dyDescent="0.25">
      <c r="A19" s="197" t="s">
        <v>0</v>
      </c>
      <c r="B19" s="198"/>
      <c r="C19" s="198"/>
      <c r="D19" s="198"/>
      <c r="E19" s="198"/>
      <c r="F19" s="198"/>
      <c r="G19" s="230"/>
      <c r="H19" s="62">
        <v>1413.89</v>
      </c>
      <c r="I19" s="63"/>
    </row>
    <row r="20" spans="1:9" x14ac:dyDescent="0.25">
      <c r="A20" s="59" t="s">
        <v>55</v>
      </c>
      <c r="B20" s="60"/>
      <c r="C20" s="60"/>
      <c r="D20" s="60"/>
      <c r="E20" s="60"/>
      <c r="F20" s="60"/>
      <c r="G20" s="61"/>
      <c r="H20" s="24">
        <v>739.5</v>
      </c>
      <c r="I20" s="25"/>
    </row>
    <row r="21" spans="1:9" x14ac:dyDescent="0.25">
      <c r="A21" s="194" t="s">
        <v>11</v>
      </c>
      <c r="B21" s="195"/>
      <c r="C21" s="195"/>
      <c r="D21" s="195"/>
      <c r="E21" s="195"/>
      <c r="F21" s="195"/>
      <c r="G21" s="195"/>
      <c r="H21" s="79"/>
      <c r="I21" s="80"/>
    </row>
    <row r="22" spans="1:9" x14ac:dyDescent="0.25">
      <c r="A22" s="26" t="s">
        <v>12</v>
      </c>
      <c r="B22" s="27"/>
      <c r="C22" s="27"/>
      <c r="D22" s="27"/>
      <c r="E22" s="27"/>
      <c r="F22" s="27"/>
      <c r="G22" s="27"/>
      <c r="H22" s="72">
        <v>2960</v>
      </c>
      <c r="I22" s="73"/>
    </row>
    <row r="23" spans="1:9" x14ac:dyDescent="0.25">
      <c r="A23" s="26" t="s">
        <v>18</v>
      </c>
      <c r="B23" s="27"/>
      <c r="C23" s="27"/>
      <c r="D23" s="27"/>
      <c r="E23" s="27"/>
      <c r="F23" s="27"/>
      <c r="G23" s="27"/>
      <c r="H23" s="24">
        <v>4606.0200000000004</v>
      </c>
      <c r="I23" s="25"/>
    </row>
    <row r="24" spans="1:9" x14ac:dyDescent="0.25">
      <c r="A24" s="26" t="s">
        <v>19</v>
      </c>
      <c r="B24" s="27"/>
      <c r="C24" s="27"/>
      <c r="D24" s="27"/>
      <c r="E24" s="27"/>
      <c r="F24" s="27"/>
      <c r="G24" s="27"/>
      <c r="H24" s="36"/>
      <c r="I24" s="37"/>
    </row>
    <row r="25" spans="1:9" x14ac:dyDescent="0.25">
      <c r="A25" s="26" t="s">
        <v>13</v>
      </c>
      <c r="B25" s="27"/>
      <c r="C25" s="27"/>
      <c r="D25" s="27"/>
      <c r="E25" s="27"/>
      <c r="F25" s="27"/>
      <c r="G25" s="27"/>
      <c r="H25" s="24">
        <v>16175.16</v>
      </c>
      <c r="I25" s="25"/>
    </row>
    <row r="26" spans="1:9" x14ac:dyDescent="0.25">
      <c r="A26" s="26" t="s">
        <v>53</v>
      </c>
      <c r="B26" s="27"/>
      <c r="C26" s="27"/>
      <c r="D26" s="27"/>
      <c r="E26" s="27"/>
      <c r="F26" s="27"/>
      <c r="G26" s="27"/>
      <c r="H26" s="24">
        <v>49317.49</v>
      </c>
      <c r="I26" s="25"/>
    </row>
    <row r="27" spans="1:9" x14ac:dyDescent="0.25">
      <c r="A27" s="26" t="s">
        <v>14</v>
      </c>
      <c r="B27" s="27"/>
      <c r="C27" s="27"/>
      <c r="D27" s="27"/>
      <c r="E27" s="27"/>
      <c r="F27" s="27"/>
      <c r="G27" s="27"/>
      <c r="H27" s="36">
        <v>15140.46</v>
      </c>
      <c r="I27" s="37"/>
    </row>
    <row r="28" spans="1:9" ht="15.75" thickBot="1" x14ac:dyDescent="0.3">
      <c r="A28" s="46" t="s">
        <v>52</v>
      </c>
      <c r="B28" s="47"/>
      <c r="C28" s="47"/>
      <c r="D28" s="47"/>
      <c r="E28" s="47"/>
      <c r="F28" s="47"/>
      <c r="G28" s="47"/>
      <c r="H28" s="49">
        <v>753.31</v>
      </c>
      <c r="I28" s="50"/>
    </row>
    <row r="29" spans="1:9" ht="15.75" thickBot="1" x14ac:dyDescent="0.3">
      <c r="A29" s="54" t="s">
        <v>1</v>
      </c>
      <c r="B29" s="55"/>
      <c r="C29" s="55"/>
      <c r="D29" s="55"/>
      <c r="E29" s="55"/>
      <c r="F29" s="55"/>
      <c r="G29" s="56"/>
      <c r="H29" s="57">
        <v>71766.649999999994</v>
      </c>
      <c r="I29" s="58"/>
    </row>
    <row r="30" spans="1:9" ht="15.75" thickBot="1" x14ac:dyDescent="0.3">
      <c r="A30" s="51"/>
      <c r="B30" s="52"/>
      <c r="C30" s="52"/>
      <c r="D30" s="52"/>
      <c r="E30" s="52"/>
      <c r="F30" s="52"/>
      <c r="G30" s="53"/>
      <c r="H30" s="51"/>
      <c r="I30" s="53"/>
    </row>
    <row r="31" spans="1:9" ht="15.75" thickBot="1" x14ac:dyDescent="0.3">
      <c r="A31" s="38" t="s">
        <v>94</v>
      </c>
      <c r="B31" s="208"/>
      <c r="C31" s="208"/>
      <c r="D31" s="208"/>
      <c r="E31" s="208"/>
      <c r="F31" s="208"/>
      <c r="G31" s="209"/>
      <c r="H31" s="51">
        <v>0</v>
      </c>
      <c r="I31" s="53"/>
    </row>
    <row r="32" spans="1:9" ht="15.75" thickBot="1" x14ac:dyDescent="0.3">
      <c r="A32" s="38" t="s">
        <v>15</v>
      </c>
      <c r="B32" s="39"/>
      <c r="C32" s="39"/>
      <c r="D32" s="39"/>
      <c r="E32" s="39"/>
      <c r="F32" s="39"/>
      <c r="G32" s="39"/>
      <c r="H32" s="41">
        <f>H10+H31</f>
        <v>91761.979999999981</v>
      </c>
      <c r="I32" s="42"/>
    </row>
    <row r="33" spans="1:9" x14ac:dyDescent="0.25">
      <c r="A33" s="36"/>
      <c r="B33" s="176"/>
      <c r="C33" s="176"/>
      <c r="D33" s="176"/>
      <c r="E33" s="176"/>
      <c r="F33" s="176"/>
      <c r="G33" s="176"/>
      <c r="H33" s="123"/>
      <c r="I33" s="124"/>
    </row>
    <row r="34" spans="1:9" x14ac:dyDescent="0.25">
      <c r="A34" s="10" t="s">
        <v>76</v>
      </c>
      <c r="B34" s="11"/>
      <c r="C34" s="11"/>
      <c r="D34" s="11"/>
      <c r="E34" s="11"/>
      <c r="F34" s="11"/>
      <c r="G34" s="11"/>
      <c r="H34" s="13">
        <f>H4+H10-H29</f>
        <v>116252.57999999999</v>
      </c>
      <c r="I34" s="19"/>
    </row>
    <row r="35" spans="1:9" x14ac:dyDescent="0.25">
      <c r="A35" s="10" t="s">
        <v>111</v>
      </c>
      <c r="B35" s="11"/>
      <c r="C35" s="11"/>
      <c r="D35" s="11"/>
      <c r="E35" s="11"/>
      <c r="F35" s="11"/>
      <c r="G35" s="11"/>
      <c r="H35" s="13">
        <f>H6-H7-H8+H31</f>
        <v>25408.540000000005</v>
      </c>
      <c r="I35" s="19"/>
    </row>
    <row r="36" spans="1:9" x14ac:dyDescent="0.25">
      <c r="A36" s="18"/>
      <c r="B36" s="108"/>
      <c r="C36" s="108"/>
      <c r="D36" s="108"/>
      <c r="E36" s="108"/>
      <c r="F36" s="108"/>
      <c r="G36" s="108"/>
      <c r="H36" s="18"/>
      <c r="I36" s="19"/>
    </row>
    <row r="37" spans="1:9" x14ac:dyDescent="0.25">
      <c r="A37" s="233" t="s">
        <v>16</v>
      </c>
      <c r="B37" s="234"/>
      <c r="C37" s="234"/>
      <c r="D37" s="234"/>
      <c r="E37" s="234"/>
      <c r="F37" s="234"/>
      <c r="G37" s="234"/>
      <c r="H37" s="24"/>
      <c r="I37" s="25"/>
    </row>
    <row r="38" spans="1:9" x14ac:dyDescent="0.25">
      <c r="A38" s="26" t="s">
        <v>17</v>
      </c>
      <c r="B38" s="27"/>
      <c r="C38" s="27"/>
      <c r="D38" s="27"/>
      <c r="E38" s="27"/>
      <c r="F38" s="27"/>
      <c r="G38" s="27"/>
      <c r="H38" s="13">
        <v>10</v>
      </c>
      <c r="I38" s="14"/>
    </row>
    <row r="39" spans="1:9" ht="15.75" thickBot="1" x14ac:dyDescent="0.3">
      <c r="A39" s="31" t="s">
        <v>57</v>
      </c>
      <c r="B39" s="32"/>
      <c r="C39" s="32"/>
      <c r="D39" s="32"/>
      <c r="E39" s="32"/>
      <c r="F39" s="32"/>
      <c r="G39" s="32"/>
      <c r="H39" s="105">
        <f>H10/H29*H38</f>
        <v>12.786159030691831</v>
      </c>
      <c r="I39" s="106"/>
    </row>
    <row r="42" spans="1:9" x14ac:dyDescent="0.25">
      <c r="A42" s="20" t="s">
        <v>20</v>
      </c>
      <c r="B42" s="20"/>
      <c r="C42" s="20"/>
      <c r="G42" s="20" t="s">
        <v>21</v>
      </c>
      <c r="H42" s="20"/>
      <c r="I42" s="20"/>
    </row>
    <row r="44" spans="1:9" x14ac:dyDescent="0.25">
      <c r="A44" s="234"/>
      <c r="B44" s="234"/>
      <c r="C44" s="234"/>
      <c r="D44" s="234"/>
      <c r="E44" s="234"/>
      <c r="F44" s="234"/>
      <c r="G44" s="234"/>
      <c r="H44" s="240"/>
      <c r="I44" s="158"/>
    </row>
    <row r="45" spans="1:9" x14ac:dyDescent="0.25">
      <c r="A45" s="158"/>
      <c r="B45" s="158"/>
      <c r="C45" s="158"/>
      <c r="D45" s="158"/>
      <c r="E45" s="158"/>
      <c r="F45" s="158"/>
      <c r="G45" s="158"/>
      <c r="H45" s="158"/>
      <c r="I45" s="158"/>
    </row>
    <row r="46" spans="1:9" x14ac:dyDescent="0.25">
      <c r="A46" s="234"/>
      <c r="B46" s="234"/>
      <c r="C46" s="234"/>
      <c r="D46" s="234"/>
      <c r="E46" s="234"/>
      <c r="F46" s="234"/>
      <c r="G46" s="234"/>
      <c r="H46" s="176"/>
      <c r="I46" s="176"/>
    </row>
    <row r="47" spans="1:9" x14ac:dyDescent="0.25">
      <c r="A47" s="22"/>
      <c r="B47" s="22"/>
      <c r="C47" s="22"/>
      <c r="D47" s="22"/>
      <c r="E47" s="22"/>
      <c r="F47" s="22"/>
      <c r="G47" s="22"/>
      <c r="H47" s="240"/>
      <c r="I47" s="240"/>
    </row>
    <row r="48" spans="1:9" x14ac:dyDescent="0.25">
      <c r="A48" s="22"/>
      <c r="B48" s="22"/>
      <c r="C48" s="22"/>
      <c r="D48" s="22"/>
      <c r="E48" s="22"/>
      <c r="F48" s="22"/>
      <c r="G48" s="22"/>
      <c r="H48" s="240"/>
      <c r="I48" s="240"/>
    </row>
    <row r="49" spans="1:9" x14ac:dyDescent="0.25">
      <c r="A49" s="237"/>
      <c r="B49" s="237"/>
      <c r="C49" s="237"/>
      <c r="D49" s="237"/>
      <c r="E49" s="237"/>
      <c r="F49" s="237"/>
      <c r="G49" s="237"/>
      <c r="H49" s="237"/>
      <c r="I49" s="237"/>
    </row>
    <row r="50" spans="1:9" x14ac:dyDescent="0.25">
      <c r="A50" s="237"/>
      <c r="B50" s="237"/>
      <c r="C50" s="237"/>
      <c r="D50" s="237"/>
      <c r="E50" s="237"/>
      <c r="F50" s="237"/>
      <c r="G50" s="237"/>
      <c r="H50" s="237"/>
      <c r="I50" s="237"/>
    </row>
    <row r="51" spans="1:9" x14ac:dyDescent="0.25">
      <c r="A51" s="176"/>
      <c r="B51" s="176"/>
      <c r="C51" s="176"/>
      <c r="D51" s="237"/>
      <c r="E51" s="237"/>
      <c r="F51" s="237"/>
      <c r="G51" s="176"/>
      <c r="H51" s="176"/>
      <c r="I51" s="176"/>
    </row>
  </sheetData>
  <mergeCells count="88">
    <mergeCell ref="A5:G5"/>
    <mergeCell ref="H5:I5"/>
    <mergeCell ref="A1:I1"/>
    <mergeCell ref="C2:F2"/>
    <mergeCell ref="A3:G3"/>
    <mergeCell ref="H3:I3"/>
    <mergeCell ref="A4:G4"/>
    <mergeCell ref="H4:I4"/>
    <mergeCell ref="A7:G7"/>
    <mergeCell ref="H7:I7"/>
    <mergeCell ref="A8:G8"/>
    <mergeCell ref="H8:I8"/>
    <mergeCell ref="A6:G6"/>
    <mergeCell ref="H6:I6"/>
    <mergeCell ref="A9:G9"/>
    <mergeCell ref="H9:I9"/>
    <mergeCell ref="A11:G11"/>
    <mergeCell ref="H11:I11"/>
    <mergeCell ref="A12:G12"/>
    <mergeCell ref="H12:I12"/>
    <mergeCell ref="A10:G10"/>
    <mergeCell ref="H10:I10"/>
    <mergeCell ref="A13:G13"/>
    <mergeCell ref="H13:I13"/>
    <mergeCell ref="A14:G14"/>
    <mergeCell ref="H14:I14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4:G24"/>
    <mergeCell ref="H24:I24"/>
    <mergeCell ref="A25:G25"/>
    <mergeCell ref="H25:I25"/>
    <mergeCell ref="A22:G22"/>
    <mergeCell ref="H22:I22"/>
    <mergeCell ref="A23:G23"/>
    <mergeCell ref="H23:I23"/>
    <mergeCell ref="A26:G26"/>
    <mergeCell ref="H26:I26"/>
    <mergeCell ref="A28:G28"/>
    <mergeCell ref="H28:I28"/>
    <mergeCell ref="A29:G29"/>
    <mergeCell ref="H29:I29"/>
    <mergeCell ref="A27:G27"/>
    <mergeCell ref="H27:I27"/>
    <mergeCell ref="A30:G30"/>
    <mergeCell ref="H30:I30"/>
    <mergeCell ref="A31:G31"/>
    <mergeCell ref="H31:I31"/>
    <mergeCell ref="A32:G32"/>
    <mergeCell ref="H32:I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39:G39"/>
    <mergeCell ref="H39:I39"/>
    <mergeCell ref="A45:G45"/>
    <mergeCell ref="H45:I45"/>
    <mergeCell ref="A46:G46"/>
    <mergeCell ref="H46:I46"/>
    <mergeCell ref="A44:G44"/>
    <mergeCell ref="H44:I44"/>
    <mergeCell ref="A42:C42"/>
    <mergeCell ref="G42:I42"/>
    <mergeCell ref="A47:G47"/>
    <mergeCell ref="H47:I47"/>
    <mergeCell ref="A48:G48"/>
    <mergeCell ref="H48:I48"/>
    <mergeCell ref="A51:C51"/>
    <mergeCell ref="G51:I51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9" workbookViewId="0">
      <selection activeCell="P15" sqref="P15"/>
    </sheetView>
  </sheetViews>
  <sheetFormatPr defaultRowHeight="15" x14ac:dyDescent="0.25"/>
  <sheetData>
    <row r="1" spans="1:9" ht="18.75" x14ac:dyDescent="0.3">
      <c r="A1" s="90" t="s">
        <v>91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119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132" t="s">
        <v>3</v>
      </c>
      <c r="I3" s="133"/>
    </row>
    <row r="4" spans="1:9" x14ac:dyDescent="0.25">
      <c r="A4" s="18"/>
      <c r="B4" s="108"/>
      <c r="C4" s="108"/>
      <c r="D4" s="108"/>
      <c r="E4" s="108"/>
      <c r="F4" s="108"/>
      <c r="G4" s="19"/>
      <c r="H4" s="24"/>
      <c r="I4" s="25"/>
    </row>
    <row r="5" spans="1:9" x14ac:dyDescent="0.25">
      <c r="A5" s="15" t="s">
        <v>105</v>
      </c>
      <c r="B5" s="16"/>
      <c r="C5" s="16"/>
      <c r="D5" s="16"/>
      <c r="E5" s="16"/>
      <c r="F5" s="16"/>
      <c r="G5" s="17"/>
      <c r="H5" s="13" t="s">
        <v>34</v>
      </c>
      <c r="I5" s="14"/>
    </row>
    <row r="6" spans="1:9" x14ac:dyDescent="0.25">
      <c r="A6" s="59" t="s">
        <v>35</v>
      </c>
      <c r="B6" s="60"/>
      <c r="C6" s="60"/>
      <c r="D6" s="60"/>
      <c r="E6" s="60"/>
      <c r="F6" s="60"/>
      <c r="G6" s="61"/>
      <c r="H6" s="62">
        <v>2889.9</v>
      </c>
      <c r="I6" s="63"/>
    </row>
    <row r="7" spans="1:9" x14ac:dyDescent="0.25">
      <c r="A7" s="59" t="s">
        <v>56</v>
      </c>
      <c r="B7" s="60"/>
      <c r="C7" s="60"/>
      <c r="D7" s="60"/>
      <c r="E7" s="60"/>
      <c r="F7" s="60"/>
      <c r="G7" s="61"/>
      <c r="H7" s="72">
        <v>0</v>
      </c>
      <c r="I7" s="73"/>
    </row>
    <row r="8" spans="1:9" ht="15.75" thickBot="1" x14ac:dyDescent="0.3">
      <c r="A8" s="59"/>
      <c r="B8" s="60"/>
      <c r="C8" s="60"/>
      <c r="D8" s="60"/>
      <c r="E8" s="60"/>
      <c r="F8" s="60"/>
      <c r="G8" s="61"/>
      <c r="H8" s="62"/>
      <c r="I8" s="63"/>
    </row>
    <row r="9" spans="1:9" ht="15.75" thickBot="1" x14ac:dyDescent="0.3">
      <c r="A9" s="54" t="s">
        <v>107</v>
      </c>
      <c r="B9" s="55"/>
      <c r="C9" s="55"/>
      <c r="D9" s="55"/>
      <c r="E9" s="55"/>
      <c r="F9" s="55"/>
      <c r="G9" s="56"/>
      <c r="H9" s="85">
        <f>H10+H11+H12+H13+H14+H16+H17+H18+H20+H21+H22+H23+H24+H25+H26+H27+H19</f>
        <v>67898.3</v>
      </c>
      <c r="I9" s="134"/>
    </row>
    <row r="10" spans="1:9" x14ac:dyDescent="0.25">
      <c r="A10" s="64" t="s">
        <v>4</v>
      </c>
      <c r="B10" s="65"/>
      <c r="C10" s="65"/>
      <c r="D10" s="65"/>
      <c r="E10" s="65"/>
      <c r="F10" s="65"/>
      <c r="G10" s="66"/>
      <c r="H10" s="67">
        <v>90</v>
      </c>
      <c r="I10" s="68"/>
    </row>
    <row r="11" spans="1:9" x14ac:dyDescent="0.25">
      <c r="A11" s="59" t="s">
        <v>5</v>
      </c>
      <c r="B11" s="60"/>
      <c r="C11" s="60"/>
      <c r="D11" s="60"/>
      <c r="E11" s="60"/>
      <c r="F11" s="60"/>
      <c r="G11" s="61"/>
      <c r="H11" s="62"/>
      <c r="I11" s="63"/>
    </row>
    <row r="12" spans="1:9" x14ac:dyDescent="0.25">
      <c r="A12" s="59" t="s">
        <v>6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7</v>
      </c>
      <c r="B13" s="60"/>
      <c r="C13" s="60"/>
      <c r="D13" s="60"/>
      <c r="E13" s="60"/>
      <c r="F13" s="60"/>
      <c r="G13" s="61"/>
      <c r="H13" s="62">
        <v>656.15</v>
      </c>
      <c r="I13" s="63"/>
    </row>
    <row r="14" spans="1:9" x14ac:dyDescent="0.25">
      <c r="A14" s="69" t="s">
        <v>8</v>
      </c>
      <c r="B14" s="70"/>
      <c r="C14" s="70"/>
      <c r="D14" s="70"/>
      <c r="E14" s="70"/>
      <c r="F14" s="70"/>
      <c r="G14" s="71"/>
      <c r="H14" s="62"/>
      <c r="I14" s="63"/>
    </row>
    <row r="15" spans="1:9" x14ac:dyDescent="0.25">
      <c r="A15" s="69"/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59" t="s">
        <v>9</v>
      </c>
      <c r="B16" s="60"/>
      <c r="C16" s="60"/>
      <c r="D16" s="60"/>
      <c r="E16" s="60"/>
      <c r="F16" s="60"/>
      <c r="G16" s="61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61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62">
        <v>0</v>
      </c>
      <c r="I18" s="63"/>
    </row>
    <row r="19" spans="1:9" x14ac:dyDescent="0.25">
      <c r="A19" s="59" t="s">
        <v>55</v>
      </c>
      <c r="B19" s="60"/>
      <c r="C19" s="60"/>
      <c r="D19" s="60"/>
      <c r="E19" s="60"/>
      <c r="F19" s="60"/>
      <c r="G19" s="61"/>
      <c r="H19" s="72">
        <v>0</v>
      </c>
      <c r="I19" s="73"/>
    </row>
    <row r="20" spans="1:9" x14ac:dyDescent="0.25">
      <c r="A20" s="76" t="s">
        <v>11</v>
      </c>
      <c r="B20" s="77"/>
      <c r="C20" s="77"/>
      <c r="D20" s="77"/>
      <c r="E20" s="77"/>
      <c r="F20" s="77"/>
      <c r="G20" s="78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8"/>
      <c r="H21" s="72">
        <v>1467.9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24">
        <v>3070.68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8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8"/>
      <c r="H24" s="72">
        <v>12645.28</v>
      </c>
      <c r="I24" s="73"/>
    </row>
    <row r="25" spans="1:9" x14ac:dyDescent="0.25">
      <c r="A25" s="26" t="s">
        <v>53</v>
      </c>
      <c r="B25" s="27"/>
      <c r="C25" s="27"/>
      <c r="D25" s="27"/>
      <c r="E25" s="27"/>
      <c r="F25" s="27"/>
      <c r="G25" s="28"/>
      <c r="H25" s="24">
        <v>37654.92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8"/>
      <c r="H26" s="36">
        <v>11560.06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8"/>
      <c r="H27" s="49">
        <v>753.31</v>
      </c>
      <c r="I27" s="50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8669.7000000000007</v>
      </c>
      <c r="I28" s="58"/>
    </row>
    <row r="29" spans="1:9" ht="15.75" thickBot="1" x14ac:dyDescent="0.3">
      <c r="A29" s="149"/>
      <c r="B29" s="150"/>
      <c r="C29" s="150"/>
      <c r="D29" s="150"/>
      <c r="E29" s="150"/>
      <c r="F29" s="150"/>
      <c r="G29" s="151"/>
      <c r="H29" s="149"/>
      <c r="I29" s="151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40"/>
      <c r="H30" s="41">
        <v>0</v>
      </c>
      <c r="I30" s="42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40"/>
      <c r="H31" s="41">
        <f>H9+H30</f>
        <v>67898.3</v>
      </c>
      <c r="I31" s="42"/>
    </row>
    <row r="32" spans="1:9" x14ac:dyDescent="0.25">
      <c r="A32" s="43"/>
      <c r="B32" s="44"/>
      <c r="C32" s="44"/>
      <c r="D32" s="44"/>
      <c r="E32" s="44"/>
      <c r="F32" s="44"/>
      <c r="G32" s="45"/>
      <c r="H32" s="2"/>
      <c r="I32" s="1"/>
    </row>
    <row r="33" spans="1:9" x14ac:dyDescent="0.25">
      <c r="A33" s="10" t="s">
        <v>76</v>
      </c>
      <c r="B33" s="11"/>
      <c r="C33" s="11"/>
      <c r="D33" s="11"/>
      <c r="E33" s="11"/>
      <c r="F33" s="11"/>
      <c r="G33" s="12"/>
      <c r="H33" s="13">
        <f>H9-H28</f>
        <v>59228.600000000006</v>
      </c>
      <c r="I33" s="19"/>
    </row>
    <row r="34" spans="1:9" x14ac:dyDescent="0.25">
      <c r="A34" s="10" t="s">
        <v>109</v>
      </c>
      <c r="B34" s="11"/>
      <c r="C34" s="11"/>
      <c r="D34" s="11"/>
      <c r="E34" s="11"/>
      <c r="F34" s="11"/>
      <c r="G34" s="12"/>
      <c r="H34" s="125">
        <f>H6+H7</f>
        <v>2889.9</v>
      </c>
      <c r="I34" s="126"/>
    </row>
    <row r="35" spans="1:9" x14ac:dyDescent="0.25">
      <c r="A35" s="131"/>
      <c r="B35" s="145"/>
      <c r="C35" s="145"/>
      <c r="D35" s="145"/>
      <c r="E35" s="145"/>
      <c r="F35" s="145"/>
      <c r="G35" s="118"/>
      <c r="H35" s="131"/>
      <c r="I35" s="118"/>
    </row>
    <row r="36" spans="1:9" x14ac:dyDescent="0.25">
      <c r="A36" s="59" t="s">
        <v>16</v>
      </c>
      <c r="B36" s="60"/>
      <c r="C36" s="60"/>
      <c r="D36" s="60"/>
      <c r="E36" s="60"/>
      <c r="F36" s="60"/>
      <c r="G36" s="61"/>
      <c r="H36" s="62"/>
      <c r="I36" s="63"/>
    </row>
    <row r="37" spans="1:9" x14ac:dyDescent="0.25">
      <c r="A37" s="26" t="s">
        <v>17</v>
      </c>
      <c r="B37" s="27"/>
      <c r="C37" s="27"/>
      <c r="D37" s="27"/>
      <c r="E37" s="27"/>
      <c r="F37" s="27"/>
      <c r="G37" s="28"/>
      <c r="H37" s="13">
        <v>9</v>
      </c>
      <c r="I37" s="1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3"/>
      <c r="H38" s="105">
        <f>H9/H28*H37</f>
        <v>70.485103290771306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  <row r="43" spans="1:9" x14ac:dyDescent="0.25">
      <c r="A43" s="158"/>
      <c r="B43" s="158"/>
      <c r="C43" s="158"/>
      <c r="D43" s="158"/>
      <c r="E43" s="158"/>
      <c r="F43" s="158"/>
      <c r="G43" s="158"/>
      <c r="H43" s="158"/>
      <c r="I43" s="158"/>
    </row>
    <row r="44" spans="1:9" x14ac:dyDescent="0.25">
      <c r="A44" s="22"/>
      <c r="B44" s="22"/>
      <c r="C44" s="22"/>
      <c r="D44" s="22"/>
      <c r="E44" s="22"/>
      <c r="F44" s="22"/>
      <c r="G44" s="22"/>
      <c r="H44" s="176"/>
      <c r="I44" s="176"/>
    </row>
    <row r="45" spans="1:9" x14ac:dyDescent="0.25">
      <c r="A45" s="22"/>
      <c r="B45" s="22"/>
      <c r="C45" s="22"/>
      <c r="D45" s="22"/>
      <c r="E45" s="22"/>
      <c r="F45" s="22"/>
      <c r="G45" s="22"/>
      <c r="H45" s="240"/>
      <c r="I45" s="240"/>
    </row>
    <row r="46" spans="1:9" x14ac:dyDescent="0.25">
      <c r="A46" s="22"/>
      <c r="B46" s="22"/>
      <c r="C46" s="22"/>
      <c r="D46" s="22"/>
      <c r="E46" s="22"/>
      <c r="F46" s="22"/>
      <c r="G46" s="22"/>
      <c r="H46" s="240"/>
      <c r="I46" s="240"/>
    </row>
    <row r="47" spans="1:9" x14ac:dyDescent="0.25">
      <c r="A47" s="237"/>
      <c r="B47" s="237"/>
      <c r="C47" s="237"/>
      <c r="D47" s="237"/>
      <c r="E47" s="237"/>
      <c r="F47" s="237"/>
      <c r="G47" s="237"/>
      <c r="H47" s="237"/>
      <c r="I47" s="237"/>
    </row>
    <row r="48" spans="1:9" x14ac:dyDescent="0.25">
      <c r="A48" s="237"/>
      <c r="B48" s="237"/>
      <c r="C48" s="237"/>
      <c r="D48" s="237"/>
      <c r="E48" s="237"/>
      <c r="F48" s="237"/>
      <c r="G48" s="237"/>
      <c r="H48" s="237"/>
      <c r="I48" s="237"/>
    </row>
    <row r="49" spans="1:9" x14ac:dyDescent="0.25">
      <c r="A49" s="176"/>
      <c r="B49" s="176"/>
      <c r="C49" s="176"/>
      <c r="D49" s="237"/>
      <c r="E49" s="237"/>
      <c r="F49" s="237"/>
      <c r="G49" s="176"/>
      <c r="H49" s="176"/>
      <c r="I49" s="176"/>
    </row>
    <row r="50" spans="1:9" x14ac:dyDescent="0.25">
      <c r="A50" s="237"/>
      <c r="B50" s="237"/>
      <c r="C50" s="237"/>
      <c r="D50" s="237"/>
      <c r="E50" s="237"/>
      <c r="F50" s="237"/>
      <c r="G50" s="237"/>
      <c r="H50" s="237"/>
      <c r="I50" s="237"/>
    </row>
  </sheetData>
  <mergeCells count="83">
    <mergeCell ref="A4:G4"/>
    <mergeCell ref="H4:I4"/>
    <mergeCell ref="A5:G5"/>
    <mergeCell ref="H5:I5"/>
    <mergeCell ref="A1:I1"/>
    <mergeCell ref="C2:F2"/>
    <mergeCell ref="A3:G3"/>
    <mergeCell ref="H3:I3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3"/>
    <mergeCell ref="H13:I13"/>
    <mergeCell ref="A14:G15"/>
    <mergeCell ref="H14:I15"/>
    <mergeCell ref="A16:G16"/>
    <mergeCell ref="H16:I16"/>
    <mergeCell ref="A17:G17"/>
    <mergeCell ref="H17:I17"/>
    <mergeCell ref="A18:G18"/>
    <mergeCell ref="H18:I18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A33:G33"/>
    <mergeCell ref="H33:I33"/>
    <mergeCell ref="A34:G34"/>
    <mergeCell ref="H34:I34"/>
    <mergeCell ref="A35:G35"/>
    <mergeCell ref="H35:I35"/>
    <mergeCell ref="A36:G36"/>
    <mergeCell ref="H36:I36"/>
    <mergeCell ref="A37:G37"/>
    <mergeCell ref="H37:I37"/>
    <mergeCell ref="A38:G38"/>
    <mergeCell ref="H38:I38"/>
    <mergeCell ref="A43:G43"/>
    <mergeCell ref="H43:I43"/>
    <mergeCell ref="A41:C41"/>
    <mergeCell ref="G41:I41"/>
    <mergeCell ref="A49:C49"/>
    <mergeCell ref="G49:I49"/>
    <mergeCell ref="A44:G44"/>
    <mergeCell ref="H44:I44"/>
    <mergeCell ref="A45:G45"/>
    <mergeCell ref="H45:I45"/>
    <mergeCell ref="A46:G46"/>
    <mergeCell ref="H46:I46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9" workbookViewId="0">
      <selection activeCell="M11" sqref="M11"/>
    </sheetView>
  </sheetViews>
  <sheetFormatPr defaultRowHeight="15" x14ac:dyDescent="0.25"/>
  <sheetData>
    <row r="1" spans="1:9" ht="18.75" x14ac:dyDescent="0.3">
      <c r="A1" s="90" t="s">
        <v>92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119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132" t="s">
        <v>3</v>
      </c>
      <c r="I3" s="133"/>
    </row>
    <row r="4" spans="1:9" x14ac:dyDescent="0.25">
      <c r="A4" s="18"/>
      <c r="B4" s="108"/>
      <c r="C4" s="108"/>
      <c r="D4" s="108"/>
      <c r="E4" s="108"/>
      <c r="F4" s="108"/>
      <c r="G4" s="19"/>
      <c r="H4" s="24"/>
      <c r="I4" s="25"/>
    </row>
    <row r="5" spans="1:9" x14ac:dyDescent="0.25">
      <c r="A5" s="15" t="s">
        <v>105</v>
      </c>
      <c r="B5" s="16"/>
      <c r="C5" s="16"/>
      <c r="D5" s="16"/>
      <c r="E5" s="16"/>
      <c r="F5" s="16"/>
      <c r="G5" s="17"/>
      <c r="H5" s="13" t="s">
        <v>34</v>
      </c>
      <c r="I5" s="14"/>
    </row>
    <row r="6" spans="1:9" x14ac:dyDescent="0.25">
      <c r="A6" s="59" t="s">
        <v>56</v>
      </c>
      <c r="B6" s="60"/>
      <c r="C6" s="60"/>
      <c r="D6" s="60"/>
      <c r="E6" s="60"/>
      <c r="F6" s="60"/>
      <c r="G6" s="61"/>
      <c r="H6" s="72">
        <v>0</v>
      </c>
      <c r="I6" s="73"/>
    </row>
    <row r="7" spans="1:9" ht="15.75" thickBot="1" x14ac:dyDescent="0.3">
      <c r="A7" s="59"/>
      <c r="B7" s="60"/>
      <c r="C7" s="60"/>
      <c r="D7" s="60"/>
      <c r="E7" s="60"/>
      <c r="F7" s="60"/>
      <c r="G7" s="61"/>
      <c r="H7" s="62"/>
      <c r="I7" s="63"/>
    </row>
    <row r="8" spans="1:9" ht="15.75" thickBot="1" x14ac:dyDescent="0.3">
      <c r="A8" s="54" t="s">
        <v>107</v>
      </c>
      <c r="B8" s="55"/>
      <c r="C8" s="55"/>
      <c r="D8" s="55"/>
      <c r="E8" s="55"/>
      <c r="F8" s="55"/>
      <c r="G8" s="56"/>
      <c r="H8" s="85">
        <f>H9+H10+H11+H12+H13+H15+H16+H17+H19+H20+H21+H22+H23+H24+H25+H26+H18</f>
        <v>68714.97</v>
      </c>
      <c r="I8" s="134"/>
    </row>
    <row r="9" spans="1:9" x14ac:dyDescent="0.25">
      <c r="A9" s="64" t="s">
        <v>4</v>
      </c>
      <c r="B9" s="65"/>
      <c r="C9" s="65"/>
      <c r="D9" s="65"/>
      <c r="E9" s="65"/>
      <c r="F9" s="65"/>
      <c r="G9" s="66"/>
      <c r="H9" s="67">
        <v>1945</v>
      </c>
      <c r="I9" s="68"/>
    </row>
    <row r="10" spans="1:9" x14ac:dyDescent="0.25">
      <c r="A10" s="59" t="s">
        <v>5</v>
      </c>
      <c r="B10" s="60"/>
      <c r="C10" s="60"/>
      <c r="D10" s="60"/>
      <c r="E10" s="60"/>
      <c r="F10" s="60"/>
      <c r="G10" s="61"/>
      <c r="H10" s="62"/>
      <c r="I10" s="63"/>
    </row>
    <row r="11" spans="1:9" x14ac:dyDescent="0.25">
      <c r="A11" s="59" t="s">
        <v>6</v>
      </c>
      <c r="B11" s="60"/>
      <c r="C11" s="60"/>
      <c r="D11" s="60"/>
      <c r="E11" s="60"/>
      <c r="F11" s="60"/>
      <c r="G11" s="61"/>
      <c r="H11" s="62"/>
      <c r="I11" s="63"/>
    </row>
    <row r="12" spans="1:9" x14ac:dyDescent="0.25">
      <c r="A12" s="59" t="s">
        <v>7</v>
      </c>
      <c r="B12" s="60"/>
      <c r="C12" s="60"/>
      <c r="D12" s="60"/>
      <c r="E12" s="60"/>
      <c r="F12" s="60"/>
      <c r="G12" s="61"/>
      <c r="H12" s="62">
        <v>656.15</v>
      </c>
      <c r="I12" s="63"/>
    </row>
    <row r="13" spans="1:9" x14ac:dyDescent="0.25">
      <c r="A13" s="69" t="s">
        <v>8</v>
      </c>
      <c r="B13" s="70"/>
      <c r="C13" s="70"/>
      <c r="D13" s="70"/>
      <c r="E13" s="70"/>
      <c r="F13" s="70"/>
      <c r="G13" s="71"/>
      <c r="H13" s="62"/>
      <c r="I13" s="63"/>
    </row>
    <row r="14" spans="1:9" x14ac:dyDescent="0.25">
      <c r="A14" s="69"/>
      <c r="B14" s="70"/>
      <c r="C14" s="70"/>
      <c r="D14" s="70"/>
      <c r="E14" s="70"/>
      <c r="F14" s="70"/>
      <c r="G14" s="71"/>
      <c r="H14" s="62"/>
      <c r="I14" s="63"/>
    </row>
    <row r="15" spans="1:9" x14ac:dyDescent="0.25">
      <c r="A15" s="59" t="s">
        <v>9</v>
      </c>
      <c r="B15" s="60"/>
      <c r="C15" s="60"/>
      <c r="D15" s="60"/>
      <c r="E15" s="60"/>
      <c r="F15" s="60"/>
      <c r="G15" s="61"/>
      <c r="H15" s="62"/>
      <c r="I15" s="63"/>
    </row>
    <row r="16" spans="1:9" x14ac:dyDescent="0.25">
      <c r="A16" s="59" t="s">
        <v>10</v>
      </c>
      <c r="B16" s="60"/>
      <c r="C16" s="60"/>
      <c r="D16" s="60"/>
      <c r="E16" s="60"/>
      <c r="F16" s="60"/>
      <c r="G16" s="61"/>
      <c r="H16" s="62"/>
      <c r="I16" s="63"/>
    </row>
    <row r="17" spans="1:9" x14ac:dyDescent="0.25">
      <c r="A17" s="81" t="s">
        <v>0</v>
      </c>
      <c r="B17" s="82"/>
      <c r="C17" s="82"/>
      <c r="D17" s="82"/>
      <c r="E17" s="82"/>
      <c r="F17" s="82"/>
      <c r="G17" s="83"/>
      <c r="H17" s="62">
        <v>0</v>
      </c>
      <c r="I17" s="63"/>
    </row>
    <row r="18" spans="1:9" x14ac:dyDescent="0.25">
      <c r="A18" s="59" t="s">
        <v>55</v>
      </c>
      <c r="B18" s="60"/>
      <c r="C18" s="60"/>
      <c r="D18" s="60"/>
      <c r="E18" s="60"/>
      <c r="F18" s="60"/>
      <c r="G18" s="61"/>
      <c r="H18" s="72">
        <v>1224</v>
      </c>
      <c r="I18" s="73"/>
    </row>
    <row r="19" spans="1:9" x14ac:dyDescent="0.25">
      <c r="A19" s="76" t="s">
        <v>11</v>
      </c>
      <c r="B19" s="77"/>
      <c r="C19" s="77"/>
      <c r="D19" s="77"/>
      <c r="E19" s="77"/>
      <c r="F19" s="77"/>
      <c r="G19" s="78"/>
      <c r="H19" s="79"/>
      <c r="I19" s="80"/>
    </row>
    <row r="20" spans="1:9" x14ac:dyDescent="0.25">
      <c r="A20" s="26" t="s">
        <v>12</v>
      </c>
      <c r="B20" s="27"/>
      <c r="C20" s="27"/>
      <c r="D20" s="27"/>
      <c r="E20" s="27"/>
      <c r="F20" s="27"/>
      <c r="G20" s="28"/>
      <c r="H20" s="72">
        <v>1351.4</v>
      </c>
      <c r="I20" s="73"/>
    </row>
    <row r="21" spans="1:9" x14ac:dyDescent="0.25">
      <c r="A21" s="26" t="s">
        <v>18</v>
      </c>
      <c r="B21" s="27"/>
      <c r="C21" s="27"/>
      <c r="D21" s="27"/>
      <c r="E21" s="27"/>
      <c r="F21" s="27"/>
      <c r="G21" s="28"/>
      <c r="H21" s="24">
        <v>3070.68</v>
      </c>
      <c r="I21" s="25"/>
    </row>
    <row r="22" spans="1:9" x14ac:dyDescent="0.25">
      <c r="A22" s="26" t="s">
        <v>19</v>
      </c>
      <c r="B22" s="27"/>
      <c r="C22" s="27"/>
      <c r="D22" s="27"/>
      <c r="E22" s="27"/>
      <c r="F22" s="27"/>
      <c r="G22" s="28"/>
      <c r="H22" s="36"/>
      <c r="I22" s="37"/>
    </row>
    <row r="23" spans="1:9" x14ac:dyDescent="0.25">
      <c r="A23" s="26" t="s">
        <v>13</v>
      </c>
      <c r="B23" s="27"/>
      <c r="C23" s="27"/>
      <c r="D23" s="27"/>
      <c r="E23" s="27"/>
      <c r="F23" s="27"/>
      <c r="G23" s="28"/>
      <c r="H23" s="72">
        <v>12155.68</v>
      </c>
      <c r="I23" s="73"/>
    </row>
    <row r="24" spans="1:9" x14ac:dyDescent="0.25">
      <c r="A24" s="26" t="s">
        <v>53</v>
      </c>
      <c r="B24" s="27"/>
      <c r="C24" s="27"/>
      <c r="D24" s="27"/>
      <c r="E24" s="27"/>
      <c r="F24" s="27"/>
      <c r="G24" s="28"/>
      <c r="H24" s="24">
        <v>36387.72</v>
      </c>
      <c r="I24" s="25"/>
    </row>
    <row r="25" spans="1:9" x14ac:dyDescent="0.25">
      <c r="A25" s="26" t="s">
        <v>14</v>
      </c>
      <c r="B25" s="27"/>
      <c r="C25" s="27"/>
      <c r="D25" s="27"/>
      <c r="E25" s="27"/>
      <c r="F25" s="27"/>
      <c r="G25" s="28"/>
      <c r="H25" s="36">
        <v>11171.03</v>
      </c>
      <c r="I25" s="37"/>
    </row>
    <row r="26" spans="1:9" ht="15.75" thickBot="1" x14ac:dyDescent="0.3">
      <c r="A26" s="46" t="s">
        <v>52</v>
      </c>
      <c r="B26" s="47"/>
      <c r="C26" s="47"/>
      <c r="D26" s="47"/>
      <c r="E26" s="47"/>
      <c r="F26" s="47"/>
      <c r="G26" s="48"/>
      <c r="H26" s="49">
        <v>753.31</v>
      </c>
      <c r="I26" s="50"/>
    </row>
    <row r="27" spans="1:9" ht="15.75" thickBot="1" x14ac:dyDescent="0.3">
      <c r="A27" s="54" t="s">
        <v>106</v>
      </c>
      <c r="B27" s="55"/>
      <c r="C27" s="55"/>
      <c r="D27" s="55"/>
      <c r="E27" s="55"/>
      <c r="F27" s="55"/>
      <c r="G27" s="56"/>
      <c r="H27" s="85">
        <v>19180</v>
      </c>
      <c r="I27" s="152"/>
    </row>
    <row r="28" spans="1:9" ht="15.75" thickBot="1" x14ac:dyDescent="0.3">
      <c r="A28" s="51"/>
      <c r="B28" s="52"/>
      <c r="C28" s="52"/>
      <c r="D28" s="52"/>
      <c r="E28" s="52"/>
      <c r="F28" s="52"/>
      <c r="G28" s="53"/>
      <c r="H28" s="51"/>
      <c r="I28" s="53"/>
    </row>
    <row r="29" spans="1:9" ht="15.75" thickBot="1" x14ac:dyDescent="0.3">
      <c r="A29" s="38" t="s">
        <v>94</v>
      </c>
      <c r="B29" s="39"/>
      <c r="C29" s="39"/>
      <c r="D29" s="39"/>
      <c r="E29" s="39"/>
      <c r="F29" s="39"/>
      <c r="G29" s="40"/>
      <c r="H29" s="41">
        <f>H30</f>
        <v>1500</v>
      </c>
      <c r="I29" s="42"/>
    </row>
    <row r="30" spans="1:9" ht="15.75" thickBot="1" x14ac:dyDescent="0.3">
      <c r="A30" s="59" t="s">
        <v>116</v>
      </c>
      <c r="B30" s="60"/>
      <c r="C30" s="60"/>
      <c r="D30" s="60"/>
      <c r="E30" s="60"/>
      <c r="F30" s="60"/>
      <c r="G30" s="61"/>
      <c r="H30" s="74">
        <v>1500</v>
      </c>
      <c r="I30" s="75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40"/>
      <c r="H31" s="41">
        <f>H8+H29</f>
        <v>70214.97</v>
      </c>
      <c r="I31" s="42"/>
    </row>
    <row r="32" spans="1:9" x14ac:dyDescent="0.25">
      <c r="A32" s="43"/>
      <c r="B32" s="44"/>
      <c r="C32" s="44"/>
      <c r="D32" s="44"/>
      <c r="E32" s="44"/>
      <c r="F32" s="44"/>
      <c r="G32" s="45"/>
      <c r="H32" s="121"/>
      <c r="I32" s="122"/>
    </row>
    <row r="33" spans="1:9" x14ac:dyDescent="0.25">
      <c r="A33" s="10" t="s">
        <v>76</v>
      </c>
      <c r="B33" s="11"/>
      <c r="C33" s="11"/>
      <c r="D33" s="11"/>
      <c r="E33" s="11"/>
      <c r="F33" s="11"/>
      <c r="G33" s="12"/>
      <c r="H33" s="13">
        <f>H8-H27</f>
        <v>49534.97</v>
      </c>
      <c r="I33" s="19"/>
    </row>
    <row r="34" spans="1:9" x14ac:dyDescent="0.25">
      <c r="A34" s="10" t="s">
        <v>111</v>
      </c>
      <c r="B34" s="11"/>
      <c r="C34" s="11"/>
      <c r="D34" s="11"/>
      <c r="E34" s="11"/>
      <c r="F34" s="11"/>
      <c r="G34" s="12"/>
      <c r="H34" s="125">
        <f>H29</f>
        <v>1500</v>
      </c>
      <c r="I34" s="126"/>
    </row>
    <row r="35" spans="1:9" x14ac:dyDescent="0.25">
      <c r="A35" s="131"/>
      <c r="B35" s="145"/>
      <c r="C35" s="145"/>
      <c r="D35" s="145"/>
      <c r="E35" s="145"/>
      <c r="F35" s="145"/>
      <c r="G35" s="118"/>
      <c r="H35" s="131"/>
      <c r="I35" s="118"/>
    </row>
    <row r="36" spans="1:9" x14ac:dyDescent="0.25">
      <c r="A36" s="59" t="s">
        <v>16</v>
      </c>
      <c r="B36" s="60"/>
      <c r="C36" s="60"/>
      <c r="D36" s="60"/>
      <c r="E36" s="60"/>
      <c r="F36" s="60"/>
      <c r="G36" s="61"/>
      <c r="H36" s="62"/>
      <c r="I36" s="63"/>
    </row>
    <row r="37" spans="1:9" x14ac:dyDescent="0.25">
      <c r="A37" s="26" t="s">
        <v>17</v>
      </c>
      <c r="B37" s="27"/>
      <c r="C37" s="27"/>
      <c r="D37" s="27"/>
      <c r="E37" s="27"/>
      <c r="F37" s="27"/>
      <c r="G37" s="28"/>
      <c r="H37" s="13">
        <v>12</v>
      </c>
      <c r="I37" s="1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3"/>
      <c r="H38" s="105">
        <f>H8/H27*H37</f>
        <v>42.991639207507824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  <row r="42" spans="1:9" x14ac:dyDescent="0.25">
      <c r="A42" s="22"/>
      <c r="B42" s="22"/>
      <c r="C42" s="22"/>
      <c r="D42" s="22"/>
      <c r="E42" s="22"/>
      <c r="F42" s="22"/>
      <c r="G42" s="22"/>
      <c r="H42" s="240"/>
      <c r="I42" s="240"/>
    </row>
    <row r="43" spans="1:9" x14ac:dyDescent="0.25">
      <c r="A43" s="22"/>
      <c r="B43" s="22"/>
      <c r="C43" s="22"/>
      <c r="D43" s="22"/>
      <c r="E43" s="22"/>
      <c r="F43" s="22"/>
      <c r="G43" s="22"/>
      <c r="H43" s="240"/>
      <c r="I43" s="240"/>
    </row>
    <row r="44" spans="1:9" x14ac:dyDescent="0.25">
      <c r="A44" s="237"/>
      <c r="B44" s="237"/>
      <c r="C44" s="237"/>
      <c r="D44" s="237"/>
      <c r="E44" s="237"/>
      <c r="F44" s="237"/>
      <c r="G44" s="237"/>
      <c r="H44" s="237"/>
      <c r="I44" s="237"/>
    </row>
    <row r="45" spans="1:9" x14ac:dyDescent="0.25">
      <c r="A45" s="237"/>
      <c r="B45" s="237"/>
      <c r="C45" s="237"/>
      <c r="D45" s="237"/>
      <c r="E45" s="237"/>
      <c r="F45" s="237"/>
      <c r="G45" s="237"/>
      <c r="H45" s="237"/>
      <c r="I45" s="237"/>
    </row>
    <row r="46" spans="1:9" x14ac:dyDescent="0.25">
      <c r="A46" s="176"/>
      <c r="B46" s="176"/>
      <c r="C46" s="176"/>
      <c r="D46" s="237"/>
      <c r="E46" s="237"/>
      <c r="F46" s="237"/>
      <c r="G46" s="176"/>
      <c r="H46" s="176"/>
      <c r="I46" s="176"/>
    </row>
    <row r="47" spans="1:9" x14ac:dyDescent="0.25">
      <c r="A47" s="237"/>
      <c r="B47" s="237"/>
      <c r="C47" s="237"/>
      <c r="D47" s="237"/>
      <c r="E47" s="237"/>
      <c r="F47" s="237"/>
      <c r="G47" s="237"/>
      <c r="H47" s="237"/>
      <c r="I47" s="237"/>
    </row>
  </sheetData>
  <mergeCells count="80"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4"/>
    <mergeCell ref="H13:I14"/>
    <mergeCell ref="A15:G15"/>
    <mergeCell ref="H15:I15"/>
    <mergeCell ref="A16:G16"/>
    <mergeCell ref="H16:I16"/>
    <mergeCell ref="A17:G17"/>
    <mergeCell ref="H17:I17"/>
    <mergeCell ref="A20:G20"/>
    <mergeCell ref="H20:I20"/>
    <mergeCell ref="A21:G21"/>
    <mergeCell ref="H21:I21"/>
    <mergeCell ref="A18:G18"/>
    <mergeCell ref="H18:I18"/>
    <mergeCell ref="A19:G19"/>
    <mergeCell ref="H19:I19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3:G33"/>
    <mergeCell ref="H33:I33"/>
    <mergeCell ref="A37:G37"/>
    <mergeCell ref="A38:G38"/>
    <mergeCell ref="H38:I38"/>
    <mergeCell ref="H37:I37"/>
    <mergeCell ref="A34:G34"/>
    <mergeCell ref="H34:I34"/>
    <mergeCell ref="A35:G35"/>
    <mergeCell ref="H35:I35"/>
    <mergeCell ref="A36:G36"/>
    <mergeCell ref="H36:I36"/>
    <mergeCell ref="A43:G43"/>
    <mergeCell ref="H43:I43"/>
    <mergeCell ref="A46:C46"/>
    <mergeCell ref="G46:I46"/>
    <mergeCell ref="A42:G42"/>
    <mergeCell ref="H42:I42"/>
    <mergeCell ref="A41:C41"/>
    <mergeCell ref="G41:I4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5" workbookViewId="0">
      <selection activeCell="L12" sqref="L12"/>
    </sheetView>
  </sheetViews>
  <sheetFormatPr defaultRowHeight="15" x14ac:dyDescent="0.25"/>
  <sheetData>
    <row r="1" spans="1:9" ht="18.75" x14ac:dyDescent="0.3">
      <c r="A1" s="90" t="s">
        <v>93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119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132" t="s">
        <v>3</v>
      </c>
      <c r="I3" s="133"/>
    </row>
    <row r="4" spans="1:9" x14ac:dyDescent="0.25">
      <c r="A4" s="18"/>
      <c r="B4" s="108"/>
      <c r="C4" s="108"/>
      <c r="D4" s="108"/>
      <c r="E4" s="108"/>
      <c r="F4" s="108"/>
      <c r="G4" s="19"/>
      <c r="H4" s="24"/>
      <c r="I4" s="25"/>
    </row>
    <row r="5" spans="1:9" x14ac:dyDescent="0.25">
      <c r="A5" s="15" t="s">
        <v>105</v>
      </c>
      <c r="B5" s="16"/>
      <c r="C5" s="16"/>
      <c r="D5" s="16"/>
      <c r="E5" s="16"/>
      <c r="F5" s="16"/>
      <c r="G5" s="17"/>
      <c r="H5" s="13" t="s">
        <v>34</v>
      </c>
      <c r="I5" s="14"/>
    </row>
    <row r="6" spans="1:9" x14ac:dyDescent="0.25">
      <c r="A6" s="59" t="s">
        <v>56</v>
      </c>
      <c r="B6" s="60"/>
      <c r="C6" s="60"/>
      <c r="D6" s="60"/>
      <c r="E6" s="60"/>
      <c r="F6" s="60"/>
      <c r="G6" s="61"/>
      <c r="H6" s="72">
        <v>62000</v>
      </c>
      <c r="I6" s="73"/>
    </row>
    <row r="7" spans="1:9" ht="15.75" thickBot="1" x14ac:dyDescent="0.3">
      <c r="A7" s="59"/>
      <c r="B7" s="60"/>
      <c r="C7" s="60"/>
      <c r="D7" s="60"/>
      <c r="E7" s="60"/>
      <c r="F7" s="60"/>
      <c r="G7" s="61"/>
      <c r="H7" s="62"/>
      <c r="I7" s="63"/>
    </row>
    <row r="8" spans="1:9" ht="15.75" thickBot="1" x14ac:dyDescent="0.3">
      <c r="A8" s="54" t="s">
        <v>107</v>
      </c>
      <c r="B8" s="55"/>
      <c r="C8" s="55"/>
      <c r="D8" s="55"/>
      <c r="E8" s="55"/>
      <c r="F8" s="55"/>
      <c r="G8" s="56"/>
      <c r="H8" s="85">
        <f>H9+H10+H11+H12+H13+H15+H16+H17+H19+H20+H21+H22+H23+H24+H25+H26+H18</f>
        <v>112036.49</v>
      </c>
      <c r="I8" s="134"/>
    </row>
    <row r="9" spans="1:9" x14ac:dyDescent="0.25">
      <c r="A9" s="64" t="s">
        <v>4</v>
      </c>
      <c r="B9" s="65"/>
      <c r="C9" s="65"/>
      <c r="D9" s="65"/>
      <c r="E9" s="65"/>
      <c r="F9" s="65"/>
      <c r="G9" s="66"/>
      <c r="H9" s="67">
        <v>58247</v>
      </c>
      <c r="I9" s="68"/>
    </row>
    <row r="10" spans="1:9" x14ac:dyDescent="0.25">
      <c r="A10" s="59" t="s">
        <v>5</v>
      </c>
      <c r="B10" s="60"/>
      <c r="C10" s="60"/>
      <c r="D10" s="60"/>
      <c r="E10" s="60"/>
      <c r="F10" s="60"/>
      <c r="G10" s="61"/>
      <c r="H10" s="62"/>
      <c r="I10" s="63"/>
    </row>
    <row r="11" spans="1:9" x14ac:dyDescent="0.25">
      <c r="A11" s="59" t="s">
        <v>6</v>
      </c>
      <c r="B11" s="60"/>
      <c r="C11" s="60"/>
      <c r="D11" s="60"/>
      <c r="E11" s="60"/>
      <c r="F11" s="60"/>
      <c r="G11" s="61"/>
      <c r="H11" s="62"/>
      <c r="I11" s="63"/>
    </row>
    <row r="12" spans="1:9" x14ac:dyDescent="0.25">
      <c r="A12" s="59" t="s">
        <v>7</v>
      </c>
      <c r="B12" s="60"/>
      <c r="C12" s="60"/>
      <c r="D12" s="60"/>
      <c r="E12" s="60"/>
      <c r="F12" s="60"/>
      <c r="G12" s="61"/>
      <c r="H12" s="62">
        <v>656.15</v>
      </c>
      <c r="I12" s="63"/>
    </row>
    <row r="13" spans="1:9" x14ac:dyDescent="0.25">
      <c r="A13" s="69" t="s">
        <v>8</v>
      </c>
      <c r="B13" s="70"/>
      <c r="C13" s="70"/>
      <c r="D13" s="70"/>
      <c r="E13" s="70"/>
      <c r="F13" s="70"/>
      <c r="G13" s="71"/>
      <c r="H13" s="62"/>
      <c r="I13" s="63"/>
    </row>
    <row r="14" spans="1:9" x14ac:dyDescent="0.25">
      <c r="A14" s="69"/>
      <c r="B14" s="70"/>
      <c r="C14" s="70"/>
      <c r="D14" s="70"/>
      <c r="E14" s="70"/>
      <c r="F14" s="70"/>
      <c r="G14" s="71"/>
      <c r="H14" s="62"/>
      <c r="I14" s="63"/>
    </row>
    <row r="15" spans="1:9" x14ac:dyDescent="0.25">
      <c r="A15" s="59" t="s">
        <v>9</v>
      </c>
      <c r="B15" s="60"/>
      <c r="C15" s="60"/>
      <c r="D15" s="60"/>
      <c r="E15" s="60"/>
      <c r="F15" s="60"/>
      <c r="G15" s="61"/>
      <c r="H15" s="62"/>
      <c r="I15" s="63"/>
    </row>
    <row r="16" spans="1:9" x14ac:dyDescent="0.25">
      <c r="A16" s="59" t="s">
        <v>10</v>
      </c>
      <c r="B16" s="60"/>
      <c r="C16" s="60"/>
      <c r="D16" s="60"/>
      <c r="E16" s="60"/>
      <c r="F16" s="60"/>
      <c r="G16" s="61"/>
      <c r="H16" s="62"/>
      <c r="I16" s="63"/>
    </row>
    <row r="17" spans="1:9" x14ac:dyDescent="0.25">
      <c r="A17" s="81" t="s">
        <v>0</v>
      </c>
      <c r="B17" s="82"/>
      <c r="C17" s="82"/>
      <c r="D17" s="82"/>
      <c r="E17" s="82"/>
      <c r="F17" s="82"/>
      <c r="G17" s="83"/>
      <c r="H17" s="62">
        <v>0</v>
      </c>
      <c r="I17" s="63"/>
    </row>
    <row r="18" spans="1:9" x14ac:dyDescent="0.25">
      <c r="A18" s="59" t="s">
        <v>55</v>
      </c>
      <c r="B18" s="60"/>
      <c r="C18" s="60"/>
      <c r="D18" s="60"/>
      <c r="E18" s="60"/>
      <c r="F18" s="60"/>
      <c r="G18" s="61"/>
      <c r="H18" s="72">
        <v>816</v>
      </c>
      <c r="I18" s="73"/>
    </row>
    <row r="19" spans="1:9" x14ac:dyDescent="0.25">
      <c r="A19" s="76" t="s">
        <v>11</v>
      </c>
      <c r="B19" s="77"/>
      <c r="C19" s="77"/>
      <c r="D19" s="77"/>
      <c r="E19" s="77"/>
      <c r="F19" s="77"/>
      <c r="G19" s="78"/>
      <c r="H19" s="79"/>
      <c r="I19" s="80"/>
    </row>
    <row r="20" spans="1:9" x14ac:dyDescent="0.25">
      <c r="A20" s="26" t="s">
        <v>12</v>
      </c>
      <c r="B20" s="27"/>
      <c r="C20" s="27"/>
      <c r="D20" s="27"/>
      <c r="E20" s="27"/>
      <c r="F20" s="27"/>
      <c r="G20" s="28"/>
      <c r="H20" s="72">
        <v>1351.4</v>
      </c>
      <c r="I20" s="73"/>
    </row>
    <row r="21" spans="1:9" x14ac:dyDescent="0.25">
      <c r="A21" s="26" t="s">
        <v>18</v>
      </c>
      <c r="B21" s="27"/>
      <c r="C21" s="27"/>
      <c r="D21" s="27"/>
      <c r="E21" s="27"/>
      <c r="F21" s="27"/>
      <c r="G21" s="28"/>
      <c r="H21" s="24">
        <v>3070.68</v>
      </c>
      <c r="I21" s="25"/>
    </row>
    <row r="22" spans="1:9" x14ac:dyDescent="0.25">
      <c r="A22" s="26" t="s">
        <v>19</v>
      </c>
      <c r="B22" s="27"/>
      <c r="C22" s="27"/>
      <c r="D22" s="27"/>
      <c r="E22" s="27"/>
      <c r="F22" s="27"/>
      <c r="G22" s="28"/>
      <c r="H22" s="36"/>
      <c r="I22" s="37"/>
    </row>
    <row r="23" spans="1:9" x14ac:dyDescent="0.25">
      <c r="A23" s="26" t="s">
        <v>13</v>
      </c>
      <c r="B23" s="27"/>
      <c r="C23" s="27"/>
      <c r="D23" s="27"/>
      <c r="E23" s="27"/>
      <c r="F23" s="27"/>
      <c r="G23" s="28"/>
      <c r="H23" s="72">
        <v>9287.1</v>
      </c>
      <c r="I23" s="73"/>
    </row>
    <row r="24" spans="1:9" x14ac:dyDescent="0.25">
      <c r="A24" s="26" t="s">
        <v>53</v>
      </c>
      <c r="B24" s="27"/>
      <c r="C24" s="27"/>
      <c r="D24" s="27"/>
      <c r="E24" s="27"/>
      <c r="F24" s="27"/>
      <c r="G24" s="28"/>
      <c r="H24" s="24">
        <v>28963.16</v>
      </c>
      <c r="I24" s="25"/>
    </row>
    <row r="25" spans="1:9" x14ac:dyDescent="0.25">
      <c r="A25" s="26" t="s">
        <v>14</v>
      </c>
      <c r="B25" s="27"/>
      <c r="C25" s="27"/>
      <c r="D25" s="27"/>
      <c r="E25" s="27"/>
      <c r="F25" s="27"/>
      <c r="G25" s="28"/>
      <c r="H25" s="36">
        <v>8891.69</v>
      </c>
      <c r="I25" s="37"/>
    </row>
    <row r="26" spans="1:9" ht="15.75" thickBot="1" x14ac:dyDescent="0.3">
      <c r="A26" s="46" t="s">
        <v>52</v>
      </c>
      <c r="B26" s="47"/>
      <c r="C26" s="47"/>
      <c r="D26" s="47"/>
      <c r="E26" s="47"/>
      <c r="F26" s="47"/>
      <c r="G26" s="48"/>
      <c r="H26" s="49">
        <v>753.31</v>
      </c>
      <c r="I26" s="50"/>
    </row>
    <row r="27" spans="1:9" ht="15.75" thickBot="1" x14ac:dyDescent="0.3">
      <c r="A27" s="54" t="s">
        <v>106</v>
      </c>
      <c r="B27" s="55"/>
      <c r="C27" s="55"/>
      <c r="D27" s="55"/>
      <c r="E27" s="55"/>
      <c r="F27" s="55"/>
      <c r="G27" s="56"/>
      <c r="H27" s="57">
        <v>23675.200000000001</v>
      </c>
      <c r="I27" s="58"/>
    </row>
    <row r="28" spans="1:9" ht="15.75" thickBot="1" x14ac:dyDescent="0.3">
      <c r="A28" s="51"/>
      <c r="B28" s="52"/>
      <c r="C28" s="52"/>
      <c r="D28" s="52"/>
      <c r="E28" s="52"/>
      <c r="F28" s="52"/>
      <c r="G28" s="53"/>
      <c r="H28" s="51"/>
      <c r="I28" s="53"/>
    </row>
    <row r="29" spans="1:9" ht="15.75" thickBot="1" x14ac:dyDescent="0.3">
      <c r="A29" s="38" t="s">
        <v>94</v>
      </c>
      <c r="B29" s="39"/>
      <c r="C29" s="39"/>
      <c r="D29" s="39"/>
      <c r="E29" s="39"/>
      <c r="F29" s="39"/>
      <c r="G29" s="40"/>
      <c r="H29" s="41">
        <f>H30</f>
        <v>107311</v>
      </c>
      <c r="I29" s="42"/>
    </row>
    <row r="30" spans="1:9" ht="15.75" thickBot="1" x14ac:dyDescent="0.3">
      <c r="A30" s="59" t="s">
        <v>116</v>
      </c>
      <c r="B30" s="60"/>
      <c r="C30" s="60"/>
      <c r="D30" s="60"/>
      <c r="E30" s="60"/>
      <c r="F30" s="60"/>
      <c r="G30" s="61"/>
      <c r="H30" s="74">
        <v>107311</v>
      </c>
      <c r="I30" s="75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40"/>
      <c r="H31" s="41">
        <f>H8+H29</f>
        <v>219347.49</v>
      </c>
      <c r="I31" s="42"/>
    </row>
    <row r="32" spans="1:9" x14ac:dyDescent="0.25">
      <c r="A32" s="43"/>
      <c r="B32" s="44"/>
      <c r="C32" s="44"/>
      <c r="D32" s="44"/>
      <c r="E32" s="44"/>
      <c r="F32" s="44"/>
      <c r="G32" s="45"/>
      <c r="H32" s="121"/>
      <c r="I32" s="122"/>
    </row>
    <row r="33" spans="1:9" x14ac:dyDescent="0.25">
      <c r="A33" s="10" t="s">
        <v>76</v>
      </c>
      <c r="B33" s="11"/>
      <c r="C33" s="11"/>
      <c r="D33" s="11"/>
      <c r="E33" s="11"/>
      <c r="F33" s="11"/>
      <c r="G33" s="12"/>
      <c r="H33" s="13">
        <f>H8-H27</f>
        <v>88361.290000000008</v>
      </c>
      <c r="I33" s="19"/>
    </row>
    <row r="34" spans="1:9" x14ac:dyDescent="0.25">
      <c r="A34" s="10" t="s">
        <v>102</v>
      </c>
      <c r="B34" s="11"/>
      <c r="C34" s="11"/>
      <c r="D34" s="11"/>
      <c r="E34" s="11"/>
      <c r="F34" s="11"/>
      <c r="G34" s="12"/>
      <c r="H34" s="125">
        <f>H29-H6</f>
        <v>45311</v>
      </c>
      <c r="I34" s="126"/>
    </row>
    <row r="35" spans="1:9" x14ac:dyDescent="0.25">
      <c r="A35" s="131"/>
      <c r="B35" s="145"/>
      <c r="C35" s="145"/>
      <c r="D35" s="145"/>
      <c r="E35" s="145"/>
      <c r="F35" s="145"/>
      <c r="G35" s="118"/>
      <c r="H35" s="131"/>
      <c r="I35" s="118"/>
    </row>
    <row r="36" spans="1:9" x14ac:dyDescent="0.25">
      <c r="A36" s="59" t="s">
        <v>16</v>
      </c>
      <c r="B36" s="60"/>
      <c r="C36" s="60"/>
      <c r="D36" s="60"/>
      <c r="E36" s="60"/>
      <c r="F36" s="60"/>
      <c r="G36" s="61"/>
      <c r="H36" s="62"/>
      <c r="I36" s="63"/>
    </row>
    <row r="37" spans="1:9" x14ac:dyDescent="0.25">
      <c r="A37" s="26" t="s">
        <v>17</v>
      </c>
      <c r="B37" s="27"/>
      <c r="C37" s="27"/>
      <c r="D37" s="27"/>
      <c r="E37" s="27"/>
      <c r="F37" s="27"/>
      <c r="G37" s="28"/>
      <c r="H37" s="13">
        <v>10</v>
      </c>
      <c r="I37" s="1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3"/>
      <c r="H38" s="105">
        <f>H8/H27*H37</f>
        <v>47.322299283638579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  <row r="42" spans="1:9" x14ac:dyDescent="0.25">
      <c r="A42" s="22"/>
      <c r="B42" s="22"/>
      <c r="C42" s="22"/>
      <c r="D42" s="22"/>
      <c r="E42" s="22"/>
      <c r="F42" s="22"/>
      <c r="G42" s="22"/>
      <c r="H42" s="240"/>
      <c r="I42" s="240"/>
    </row>
    <row r="43" spans="1:9" x14ac:dyDescent="0.25">
      <c r="A43" s="22"/>
      <c r="B43" s="22"/>
      <c r="C43" s="22"/>
      <c r="D43" s="22"/>
      <c r="E43" s="22"/>
      <c r="F43" s="22"/>
      <c r="G43" s="22"/>
      <c r="H43" s="240"/>
      <c r="I43" s="240"/>
    </row>
    <row r="44" spans="1:9" x14ac:dyDescent="0.25">
      <c r="A44" s="237"/>
      <c r="B44" s="237"/>
      <c r="C44" s="237"/>
      <c r="D44" s="237"/>
      <c r="E44" s="237"/>
      <c r="F44" s="237"/>
      <c r="G44" s="237"/>
      <c r="H44" s="237"/>
      <c r="I44" s="237"/>
    </row>
    <row r="45" spans="1:9" x14ac:dyDescent="0.25">
      <c r="A45" s="237"/>
      <c r="B45" s="237"/>
      <c r="C45" s="237"/>
      <c r="D45" s="237"/>
      <c r="E45" s="237"/>
      <c r="F45" s="237"/>
      <c r="G45" s="237"/>
      <c r="H45" s="237"/>
      <c r="I45" s="237"/>
    </row>
    <row r="46" spans="1:9" x14ac:dyDescent="0.25">
      <c r="A46" s="176"/>
      <c r="B46" s="176"/>
      <c r="C46" s="176"/>
      <c r="D46" s="237"/>
      <c r="E46" s="237"/>
      <c r="F46" s="237"/>
      <c r="G46" s="176"/>
      <c r="H46" s="176"/>
      <c r="I46" s="176"/>
    </row>
  </sheetData>
  <mergeCells count="80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8:G8"/>
    <mergeCell ref="H8:I8"/>
    <mergeCell ref="A9:G9"/>
    <mergeCell ref="H9:I9"/>
    <mergeCell ref="A10:G10"/>
    <mergeCell ref="H10:I10"/>
    <mergeCell ref="A11:G11"/>
    <mergeCell ref="H11:I11"/>
    <mergeCell ref="A12:G12"/>
    <mergeCell ref="H12:I12"/>
    <mergeCell ref="A13:G14"/>
    <mergeCell ref="H13:I14"/>
    <mergeCell ref="A15:G15"/>
    <mergeCell ref="H15:I15"/>
    <mergeCell ref="A16:G16"/>
    <mergeCell ref="H16:I16"/>
    <mergeCell ref="A17:G17"/>
    <mergeCell ref="H17:I17"/>
    <mergeCell ref="A20:G20"/>
    <mergeCell ref="H20:I20"/>
    <mergeCell ref="A18:G18"/>
    <mergeCell ref="H18:I18"/>
    <mergeCell ref="A19:G19"/>
    <mergeCell ref="H19:I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29:G29"/>
    <mergeCell ref="H29:I29"/>
    <mergeCell ref="A30:G30"/>
    <mergeCell ref="H30:I30"/>
    <mergeCell ref="A31:G31"/>
    <mergeCell ref="H31:I31"/>
    <mergeCell ref="A32:G32"/>
    <mergeCell ref="H32:I32"/>
    <mergeCell ref="A36:G36"/>
    <mergeCell ref="H36:I36"/>
    <mergeCell ref="A37:G37"/>
    <mergeCell ref="A38:G38"/>
    <mergeCell ref="H38:I38"/>
    <mergeCell ref="H37:I37"/>
    <mergeCell ref="A33:G33"/>
    <mergeCell ref="H33:I33"/>
    <mergeCell ref="A34:G34"/>
    <mergeCell ref="H34:I34"/>
    <mergeCell ref="A35:G35"/>
    <mergeCell ref="H35:I35"/>
    <mergeCell ref="A41:C41"/>
    <mergeCell ref="G41:I41"/>
    <mergeCell ref="A42:G42"/>
    <mergeCell ref="H42:I42"/>
    <mergeCell ref="A43:G43"/>
    <mergeCell ref="H43:I43"/>
    <mergeCell ref="A46:C46"/>
    <mergeCell ref="G46:I4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A7" sqref="A7:G7"/>
    </sheetView>
  </sheetViews>
  <sheetFormatPr defaultRowHeight="15" x14ac:dyDescent="0.25"/>
  <sheetData>
    <row r="1" spans="1:9" ht="18.75" x14ac:dyDescent="0.3">
      <c r="A1" s="90" t="s">
        <v>24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72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132" t="s">
        <v>3</v>
      </c>
      <c r="I3" s="133"/>
    </row>
    <row r="4" spans="1:9" x14ac:dyDescent="0.25">
      <c r="A4" s="10" t="s">
        <v>70</v>
      </c>
      <c r="B4" s="11"/>
      <c r="C4" s="11"/>
      <c r="D4" s="11"/>
      <c r="E4" s="11"/>
      <c r="F4" s="11"/>
      <c r="G4" s="12"/>
      <c r="H4" s="94">
        <v>77595.11</v>
      </c>
      <c r="I4" s="95"/>
    </row>
    <row r="5" spans="1:9" x14ac:dyDescent="0.25">
      <c r="A5" s="87"/>
      <c r="B5" s="88"/>
      <c r="C5" s="88"/>
      <c r="D5" s="88"/>
      <c r="E5" s="88"/>
      <c r="F5" s="88"/>
      <c r="G5" s="89"/>
      <c r="H5" s="62"/>
      <c r="I5" s="63"/>
    </row>
    <row r="6" spans="1:9" x14ac:dyDescent="0.25">
      <c r="A6" s="10" t="s">
        <v>101</v>
      </c>
      <c r="B6" s="11"/>
      <c r="C6" s="11"/>
      <c r="D6" s="11"/>
      <c r="E6" s="11"/>
      <c r="F6" s="11"/>
      <c r="G6" s="12"/>
      <c r="H6" s="18">
        <v>81839.5</v>
      </c>
      <c r="I6" s="19"/>
    </row>
    <row r="7" spans="1:9" x14ac:dyDescent="0.25">
      <c r="A7" s="10" t="s">
        <v>110</v>
      </c>
      <c r="B7" s="11"/>
      <c r="C7" s="11"/>
      <c r="D7" s="11"/>
      <c r="E7" s="11"/>
      <c r="F7" s="11"/>
      <c r="G7" s="12"/>
      <c r="H7" s="131">
        <v>7521.23</v>
      </c>
      <c r="I7" s="118"/>
    </row>
    <row r="8" spans="1:9" x14ac:dyDescent="0.25">
      <c r="A8" s="26" t="s">
        <v>56</v>
      </c>
      <c r="B8" s="27"/>
      <c r="C8" s="27"/>
      <c r="D8" s="27"/>
      <c r="E8" s="27"/>
      <c r="F8" s="27"/>
      <c r="G8" s="28"/>
      <c r="H8" s="72">
        <v>1020</v>
      </c>
      <c r="I8" s="73"/>
    </row>
    <row r="9" spans="1:9" ht="15.75" thickBot="1" x14ac:dyDescent="0.3">
      <c r="A9" s="24"/>
      <c r="B9" s="84"/>
      <c r="C9" s="84"/>
      <c r="D9" s="84"/>
      <c r="E9" s="84"/>
      <c r="F9" s="84"/>
      <c r="G9" s="25"/>
      <c r="H9" s="24"/>
      <c r="I9" s="25"/>
    </row>
    <row r="10" spans="1:9" ht="15.75" thickBot="1" x14ac:dyDescent="0.3">
      <c r="A10" s="54" t="s">
        <v>2</v>
      </c>
      <c r="B10" s="55"/>
      <c r="C10" s="55"/>
      <c r="D10" s="55"/>
      <c r="E10" s="55"/>
      <c r="F10" s="55"/>
      <c r="G10" s="56"/>
      <c r="H10" s="129">
        <f>H11+H12+H13+H14+H15+H17+H18+H20+H21+H22+H23+H24+H25+H26+H27+H19</f>
        <v>61923.319999999992</v>
      </c>
      <c r="I10" s="130"/>
    </row>
    <row r="11" spans="1:9" x14ac:dyDescent="0.25">
      <c r="A11" s="64" t="s">
        <v>62</v>
      </c>
      <c r="B11" s="65"/>
      <c r="C11" s="65"/>
      <c r="D11" s="65"/>
      <c r="E11" s="65"/>
      <c r="F11" s="65"/>
      <c r="G11" s="66"/>
      <c r="H11" s="127">
        <v>0</v>
      </c>
      <c r="I11" s="128"/>
    </row>
    <row r="12" spans="1:9" x14ac:dyDescent="0.25">
      <c r="A12" s="59" t="s">
        <v>5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61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61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71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61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62">
        <v>998.04</v>
      </c>
      <c r="I18" s="63"/>
    </row>
    <row r="19" spans="1:9" x14ac:dyDescent="0.25">
      <c r="A19" s="59" t="s">
        <v>55</v>
      </c>
      <c r="B19" s="60"/>
      <c r="C19" s="60"/>
      <c r="D19" s="60"/>
      <c r="E19" s="60"/>
      <c r="F19" s="60"/>
      <c r="G19" s="61"/>
      <c r="H19" s="74">
        <v>1055.7</v>
      </c>
      <c r="I19" s="75"/>
    </row>
    <row r="20" spans="1:9" x14ac:dyDescent="0.25">
      <c r="A20" s="76" t="s">
        <v>11</v>
      </c>
      <c r="B20" s="77"/>
      <c r="C20" s="77"/>
      <c r="D20" s="77"/>
      <c r="E20" s="77"/>
      <c r="F20" s="77"/>
      <c r="G20" s="78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8"/>
      <c r="H21" s="72">
        <v>1776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8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8"/>
      <c r="H24" s="24">
        <v>9667.56</v>
      </c>
      <c r="I24" s="25"/>
    </row>
    <row r="25" spans="1:9" x14ac:dyDescent="0.25">
      <c r="A25" s="26" t="s">
        <v>58</v>
      </c>
      <c r="B25" s="27"/>
      <c r="C25" s="27"/>
      <c r="D25" s="27"/>
      <c r="E25" s="27"/>
      <c r="F25" s="27"/>
      <c r="G25" s="28"/>
      <c r="H25" s="24">
        <v>32448.77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8"/>
      <c r="H26" s="36">
        <v>9961.77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8"/>
      <c r="H27" s="49">
        <v>753.31</v>
      </c>
      <c r="I27" s="50"/>
    </row>
    <row r="28" spans="1:9" ht="15.75" thickBot="1" x14ac:dyDescent="0.3">
      <c r="A28" s="54" t="s">
        <v>1</v>
      </c>
      <c r="B28" s="55"/>
      <c r="C28" s="55"/>
      <c r="D28" s="55"/>
      <c r="E28" s="55"/>
      <c r="F28" s="55"/>
      <c r="G28" s="56"/>
      <c r="H28" s="57">
        <v>46616.77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40"/>
      <c r="H30" s="41">
        <v>0</v>
      </c>
      <c r="I30" s="42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40"/>
      <c r="H31" s="92">
        <f>H10+H30</f>
        <v>61923.319999999992</v>
      </c>
      <c r="I31" s="93"/>
    </row>
    <row r="32" spans="1:9" x14ac:dyDescent="0.25">
      <c r="A32" s="43"/>
      <c r="B32" s="44"/>
      <c r="C32" s="44"/>
      <c r="D32" s="44"/>
      <c r="E32" s="44"/>
      <c r="F32" s="44"/>
      <c r="G32" s="45"/>
      <c r="H32" s="123"/>
      <c r="I32" s="124"/>
    </row>
    <row r="33" spans="1:9" x14ac:dyDescent="0.25">
      <c r="A33" s="10" t="s">
        <v>71</v>
      </c>
      <c r="B33" s="11"/>
      <c r="C33" s="11"/>
      <c r="D33" s="11"/>
      <c r="E33" s="11"/>
      <c r="F33" s="11"/>
      <c r="G33" s="12"/>
      <c r="H33" s="125">
        <f>H4+H10-H28</f>
        <v>92901.66</v>
      </c>
      <c r="I33" s="126"/>
    </row>
    <row r="34" spans="1:9" x14ac:dyDescent="0.25">
      <c r="A34" s="10" t="s">
        <v>111</v>
      </c>
      <c r="B34" s="11"/>
      <c r="C34" s="11"/>
      <c r="D34" s="11"/>
      <c r="E34" s="11"/>
      <c r="F34" s="11"/>
      <c r="G34" s="12"/>
      <c r="H34" s="13">
        <f>H6-H7-H8</f>
        <v>73298.27</v>
      </c>
      <c r="I34" s="14"/>
    </row>
    <row r="35" spans="1:9" x14ac:dyDescent="0.25">
      <c r="A35" s="18"/>
      <c r="B35" s="108"/>
      <c r="C35" s="108"/>
      <c r="D35" s="108"/>
      <c r="E35" s="108"/>
      <c r="F35" s="108"/>
      <c r="G35" s="19"/>
      <c r="H35" s="18"/>
      <c r="I35" s="19"/>
    </row>
    <row r="36" spans="1:9" x14ac:dyDescent="0.25">
      <c r="A36" s="59" t="s">
        <v>16</v>
      </c>
      <c r="B36" s="60"/>
      <c r="C36" s="60"/>
      <c r="D36" s="60"/>
      <c r="E36" s="60"/>
      <c r="F36" s="60"/>
      <c r="G36" s="61"/>
      <c r="H36" s="123"/>
      <c r="I36" s="124"/>
    </row>
    <row r="37" spans="1:9" x14ac:dyDescent="0.25">
      <c r="A37" s="26" t="s">
        <v>17</v>
      </c>
      <c r="B37" s="27"/>
      <c r="C37" s="27"/>
      <c r="D37" s="27"/>
      <c r="E37" s="27"/>
      <c r="F37" s="27"/>
      <c r="G37" s="28"/>
      <c r="H37" s="13">
        <v>7.5</v>
      </c>
      <c r="I37" s="1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3"/>
      <c r="H38" s="105">
        <f>H10/H28*H37</f>
        <v>9.9626143124030246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1:I1"/>
    <mergeCell ref="C2:F2"/>
    <mergeCell ref="A3:G3"/>
    <mergeCell ref="H3:I3"/>
    <mergeCell ref="A4:G4"/>
    <mergeCell ref="H4:I4"/>
    <mergeCell ref="A7:G7"/>
    <mergeCell ref="H7:I7"/>
    <mergeCell ref="A5:G5"/>
    <mergeCell ref="H5:I5"/>
    <mergeCell ref="A6:G6"/>
    <mergeCell ref="H6:I6"/>
    <mergeCell ref="A12:G12"/>
    <mergeCell ref="H12:I12"/>
    <mergeCell ref="A13:G13"/>
    <mergeCell ref="H13:I13"/>
    <mergeCell ref="A17:G17"/>
    <mergeCell ref="H17:I17"/>
    <mergeCell ref="A14:G14"/>
    <mergeCell ref="H14:I14"/>
    <mergeCell ref="A15:G16"/>
    <mergeCell ref="H15:I16"/>
    <mergeCell ref="A8:G8"/>
    <mergeCell ref="H8:I8"/>
    <mergeCell ref="A11:G11"/>
    <mergeCell ref="H11:I11"/>
    <mergeCell ref="A10:G10"/>
    <mergeCell ref="H10:I10"/>
    <mergeCell ref="A9:G9"/>
    <mergeCell ref="H9:I9"/>
    <mergeCell ref="A18:G18"/>
    <mergeCell ref="H18:I18"/>
    <mergeCell ref="A24:G24"/>
    <mergeCell ref="H24:I24"/>
    <mergeCell ref="A21:G21"/>
    <mergeCell ref="H21:I21"/>
    <mergeCell ref="A22:G22"/>
    <mergeCell ref="H22:I22"/>
    <mergeCell ref="A23:G23"/>
    <mergeCell ref="H23:I23"/>
    <mergeCell ref="A20:G20"/>
    <mergeCell ref="H20:I20"/>
    <mergeCell ref="A33:G33"/>
    <mergeCell ref="H33:I33"/>
    <mergeCell ref="A34:G34"/>
    <mergeCell ref="H34:I34"/>
    <mergeCell ref="A19:G19"/>
    <mergeCell ref="H19:I19"/>
    <mergeCell ref="A28:G28"/>
    <mergeCell ref="H28:I28"/>
    <mergeCell ref="A25:G25"/>
    <mergeCell ref="H25:I25"/>
    <mergeCell ref="A26:G26"/>
    <mergeCell ref="H26:I26"/>
    <mergeCell ref="A27:G27"/>
    <mergeCell ref="H27:I27"/>
    <mergeCell ref="A30:G30"/>
    <mergeCell ref="H30:I30"/>
    <mergeCell ref="A29:G29"/>
    <mergeCell ref="H29:I29"/>
    <mergeCell ref="A31:G31"/>
    <mergeCell ref="H31:I31"/>
    <mergeCell ref="A32:G32"/>
    <mergeCell ref="H32:I32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5" workbookViewId="0">
      <selection activeCell="H44" sqref="H44"/>
    </sheetView>
  </sheetViews>
  <sheetFormatPr defaultRowHeight="15" x14ac:dyDescent="0.25"/>
  <sheetData>
    <row r="1" spans="1:9" ht="18.75" x14ac:dyDescent="0.3">
      <c r="A1" s="90" t="s">
        <v>36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0" t="s">
        <v>73</v>
      </c>
      <c r="B4" s="11"/>
      <c r="C4" s="11"/>
      <c r="D4" s="11"/>
      <c r="E4" s="11"/>
      <c r="F4" s="11"/>
      <c r="G4" s="12"/>
      <c r="H4" s="99">
        <v>61845.79</v>
      </c>
      <c r="I4" s="95"/>
    </row>
    <row r="5" spans="1:9" x14ac:dyDescent="0.25">
      <c r="A5" s="18"/>
      <c r="B5" s="108"/>
      <c r="C5" s="108"/>
      <c r="D5" s="108"/>
      <c r="E5" s="108"/>
      <c r="F5" s="108"/>
      <c r="G5" s="19"/>
      <c r="H5" s="24"/>
      <c r="I5" s="25"/>
    </row>
    <row r="6" spans="1:9" x14ac:dyDescent="0.25">
      <c r="A6" s="10" t="s">
        <v>95</v>
      </c>
      <c r="B6" s="11"/>
      <c r="C6" s="11"/>
      <c r="D6" s="11"/>
      <c r="E6" s="11"/>
      <c r="F6" s="11"/>
      <c r="G6" s="12"/>
      <c r="H6" s="18">
        <v>112513.74</v>
      </c>
      <c r="I6" s="19"/>
    </row>
    <row r="7" spans="1:9" x14ac:dyDescent="0.25">
      <c r="A7" s="10" t="s">
        <v>110</v>
      </c>
      <c r="B7" s="11"/>
      <c r="C7" s="11"/>
      <c r="D7" s="11"/>
      <c r="E7" s="11"/>
      <c r="F7" s="11"/>
      <c r="G7" s="12"/>
      <c r="H7" s="131">
        <v>23181.7</v>
      </c>
      <c r="I7" s="118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2340</v>
      </c>
      <c r="I8" s="73"/>
    </row>
    <row r="9" spans="1:9" ht="15.75" thickBot="1" x14ac:dyDescent="0.3">
      <c r="A9" s="26"/>
      <c r="B9" s="27"/>
      <c r="C9" s="27"/>
      <c r="D9" s="27"/>
      <c r="E9" s="27"/>
      <c r="F9" s="27"/>
      <c r="G9" s="28"/>
      <c r="H9" s="62"/>
      <c r="I9" s="63"/>
    </row>
    <row r="10" spans="1:9" ht="15.75" thickBot="1" x14ac:dyDescent="0.3">
      <c r="A10" s="38" t="s">
        <v>107</v>
      </c>
      <c r="B10" s="39"/>
      <c r="C10" s="39"/>
      <c r="D10" s="39"/>
      <c r="E10" s="39"/>
      <c r="F10" s="39"/>
      <c r="G10" s="40"/>
      <c r="H10" s="85">
        <f>H11+H12+H13+H14+H15+H26+H25+H18+H20+H21+H22+H23+H24+H27+H19</f>
        <v>76444.209999999992</v>
      </c>
      <c r="I10" s="134"/>
    </row>
    <row r="11" spans="1:9" x14ac:dyDescent="0.25">
      <c r="A11" s="64" t="s">
        <v>62</v>
      </c>
      <c r="B11" s="65"/>
      <c r="C11" s="65"/>
      <c r="D11" s="65"/>
      <c r="E11" s="65"/>
      <c r="F11" s="65"/>
      <c r="G11" s="66"/>
      <c r="H11" s="67">
        <v>1775</v>
      </c>
      <c r="I11" s="68"/>
    </row>
    <row r="12" spans="1:9" x14ac:dyDescent="0.25">
      <c r="A12" s="26" t="s">
        <v>5</v>
      </c>
      <c r="B12" s="27"/>
      <c r="C12" s="27"/>
      <c r="D12" s="27"/>
      <c r="E12" s="27"/>
      <c r="F12" s="27"/>
      <c r="G12" s="28"/>
      <c r="H12" s="62"/>
      <c r="I12" s="63"/>
    </row>
    <row r="13" spans="1:9" x14ac:dyDescent="0.25">
      <c r="A13" s="26" t="s">
        <v>6</v>
      </c>
      <c r="B13" s="27"/>
      <c r="C13" s="27"/>
      <c r="D13" s="27"/>
      <c r="E13" s="27"/>
      <c r="F13" s="27"/>
      <c r="G13" s="28"/>
      <c r="H13" s="62"/>
      <c r="I13" s="63"/>
    </row>
    <row r="14" spans="1:9" x14ac:dyDescent="0.25">
      <c r="A14" s="26" t="s">
        <v>7</v>
      </c>
      <c r="B14" s="27"/>
      <c r="C14" s="27"/>
      <c r="D14" s="27"/>
      <c r="E14" s="27"/>
      <c r="F14" s="27"/>
      <c r="G14" s="28"/>
      <c r="H14" s="62">
        <v>656.15</v>
      </c>
      <c r="I14" s="63"/>
    </row>
    <row r="15" spans="1:9" x14ac:dyDescent="0.25">
      <c r="A15" s="135" t="s">
        <v>8</v>
      </c>
      <c r="B15" s="136"/>
      <c r="C15" s="136"/>
      <c r="D15" s="136"/>
      <c r="E15" s="136"/>
      <c r="F15" s="136"/>
      <c r="G15" s="137"/>
      <c r="H15" s="62"/>
      <c r="I15" s="63"/>
    </row>
    <row r="16" spans="1:9" x14ac:dyDescent="0.25">
      <c r="A16" s="138"/>
      <c r="B16" s="139"/>
      <c r="C16" s="139"/>
      <c r="D16" s="139"/>
      <c r="E16" s="139"/>
      <c r="F16" s="139"/>
      <c r="G16" s="140"/>
      <c r="H16" s="62"/>
      <c r="I16" s="63"/>
    </row>
    <row r="17" spans="1:9" x14ac:dyDescent="0.25">
      <c r="A17" s="26" t="s">
        <v>10</v>
      </c>
      <c r="B17" s="27"/>
      <c r="C17" s="27"/>
      <c r="D17" s="27"/>
      <c r="E17" s="27"/>
      <c r="F17" s="27"/>
      <c r="G17" s="28"/>
      <c r="H17" s="62"/>
      <c r="I17" s="63"/>
    </row>
    <row r="18" spans="1:9" x14ac:dyDescent="0.25">
      <c r="A18" s="141" t="s">
        <v>0</v>
      </c>
      <c r="B18" s="142"/>
      <c r="C18" s="142"/>
      <c r="D18" s="142"/>
      <c r="E18" s="142"/>
      <c r="F18" s="142"/>
      <c r="G18" s="143"/>
      <c r="H18" s="62">
        <v>0</v>
      </c>
      <c r="I18" s="63"/>
    </row>
    <row r="19" spans="1:9" x14ac:dyDescent="0.25">
      <c r="A19" s="26" t="s">
        <v>54</v>
      </c>
      <c r="B19" s="27"/>
      <c r="C19" s="27"/>
      <c r="D19" s="27"/>
      <c r="E19" s="27"/>
      <c r="F19" s="27"/>
      <c r="G19" s="28"/>
      <c r="H19" s="24">
        <v>1827.92</v>
      </c>
      <c r="I19" s="25"/>
    </row>
    <row r="20" spans="1:9" x14ac:dyDescent="0.25">
      <c r="A20" s="141" t="s">
        <v>11</v>
      </c>
      <c r="B20" s="142"/>
      <c r="C20" s="142"/>
      <c r="D20" s="142"/>
      <c r="E20" s="142"/>
      <c r="F20" s="142"/>
      <c r="G20" s="143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8"/>
      <c r="H21" s="72">
        <v>1776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8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8"/>
      <c r="H24" s="24">
        <v>12623.77</v>
      </c>
      <c r="I24" s="25"/>
    </row>
    <row r="25" spans="1:9" x14ac:dyDescent="0.25">
      <c r="A25" s="26" t="s">
        <v>58</v>
      </c>
      <c r="B25" s="27"/>
      <c r="C25" s="27"/>
      <c r="D25" s="27"/>
      <c r="E25" s="27"/>
      <c r="F25" s="27"/>
      <c r="G25" s="28"/>
      <c r="H25" s="24">
        <v>40111.74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8"/>
      <c r="H26" s="36">
        <v>12314.3</v>
      </c>
      <c r="I26" s="37"/>
    </row>
    <row r="27" spans="1:9" ht="15.75" thickBot="1" x14ac:dyDescent="0.3">
      <c r="A27" s="31" t="s">
        <v>52</v>
      </c>
      <c r="B27" s="32"/>
      <c r="C27" s="32"/>
      <c r="D27" s="32"/>
      <c r="E27" s="32"/>
      <c r="F27" s="32"/>
      <c r="G27" s="33"/>
      <c r="H27" s="49">
        <v>753.31</v>
      </c>
      <c r="I27" s="50"/>
    </row>
    <row r="28" spans="1:9" ht="15.75" thickBot="1" x14ac:dyDescent="0.3">
      <c r="A28" s="38" t="s">
        <v>106</v>
      </c>
      <c r="B28" s="39"/>
      <c r="C28" s="39"/>
      <c r="D28" s="39"/>
      <c r="E28" s="39"/>
      <c r="F28" s="39"/>
      <c r="G28" s="40"/>
      <c r="H28" s="57">
        <v>53175.99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40"/>
      <c r="H30" s="41">
        <v>0</v>
      </c>
      <c r="I30" s="42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40"/>
      <c r="H31" s="41">
        <f>H30+H10</f>
        <v>76444.209999999992</v>
      </c>
      <c r="I31" s="42"/>
    </row>
    <row r="32" spans="1:9" x14ac:dyDescent="0.25">
      <c r="A32" s="121"/>
      <c r="B32" s="144"/>
      <c r="C32" s="144"/>
      <c r="D32" s="144"/>
      <c r="E32" s="144"/>
      <c r="F32" s="144"/>
      <c r="G32" s="122"/>
      <c r="H32" s="123"/>
      <c r="I32" s="124"/>
    </row>
    <row r="33" spans="1:9" x14ac:dyDescent="0.25">
      <c r="A33" s="10" t="s">
        <v>74</v>
      </c>
      <c r="B33" s="11"/>
      <c r="C33" s="11"/>
      <c r="D33" s="11"/>
      <c r="E33" s="11"/>
      <c r="F33" s="11"/>
      <c r="G33" s="12"/>
      <c r="H33" s="13">
        <f>H4+H10-H28</f>
        <v>85114.010000000009</v>
      </c>
      <c r="I33" s="19"/>
    </row>
    <row r="34" spans="1:9" x14ac:dyDescent="0.25">
      <c r="A34" s="10" t="s">
        <v>112</v>
      </c>
      <c r="B34" s="11"/>
      <c r="C34" s="11"/>
      <c r="D34" s="11"/>
      <c r="E34" s="11"/>
      <c r="F34" s="11"/>
      <c r="G34" s="12"/>
      <c r="H34" s="13">
        <f>H6+H7+H8-H30</f>
        <v>138035.44</v>
      </c>
      <c r="I34" s="19"/>
    </row>
    <row r="35" spans="1:9" x14ac:dyDescent="0.25">
      <c r="A35" s="18"/>
      <c r="B35" s="108"/>
      <c r="C35" s="108"/>
      <c r="D35" s="108"/>
      <c r="E35" s="108"/>
      <c r="F35" s="108"/>
      <c r="G35" s="19"/>
      <c r="H35" s="18"/>
      <c r="I35" s="19"/>
    </row>
    <row r="36" spans="1:9" x14ac:dyDescent="0.25">
      <c r="A36" s="10" t="s">
        <v>16</v>
      </c>
      <c r="B36" s="11"/>
      <c r="C36" s="11"/>
      <c r="D36" s="11"/>
      <c r="E36" s="11"/>
      <c r="F36" s="11"/>
      <c r="G36" s="12"/>
      <c r="H36" s="24"/>
      <c r="I36" s="25"/>
    </row>
    <row r="37" spans="1:9" x14ac:dyDescent="0.25">
      <c r="A37" s="26" t="s">
        <v>17</v>
      </c>
      <c r="B37" s="27"/>
      <c r="C37" s="27"/>
      <c r="D37" s="27"/>
      <c r="E37" s="27"/>
      <c r="F37" s="27"/>
      <c r="G37" s="28"/>
      <c r="H37" s="13">
        <v>8.1</v>
      </c>
      <c r="I37" s="1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3"/>
      <c r="H38" s="105">
        <f>H10/H28*H37</f>
        <v>11.644317313133238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1:G31"/>
    <mergeCell ref="H31:I31"/>
    <mergeCell ref="A32:G32"/>
    <mergeCell ref="H32:I32"/>
    <mergeCell ref="A29:G29"/>
    <mergeCell ref="H29:I29"/>
    <mergeCell ref="A30:G30"/>
    <mergeCell ref="H30:I30"/>
    <mergeCell ref="A25:G25"/>
    <mergeCell ref="H25:I25"/>
    <mergeCell ref="A26:G26"/>
    <mergeCell ref="H26:I26"/>
    <mergeCell ref="A27:G27"/>
    <mergeCell ref="H27:I27"/>
    <mergeCell ref="A28:G28"/>
    <mergeCell ref="H28:I28"/>
    <mergeCell ref="A22:G22"/>
    <mergeCell ref="H22:I22"/>
    <mergeCell ref="A23:G23"/>
    <mergeCell ref="H23:I23"/>
    <mergeCell ref="A24:G24"/>
    <mergeCell ref="H24:I24"/>
    <mergeCell ref="A18:G18"/>
    <mergeCell ref="H18:I18"/>
    <mergeCell ref="A20:G20"/>
    <mergeCell ref="H20:I20"/>
    <mergeCell ref="A21:G21"/>
    <mergeCell ref="H21:I21"/>
    <mergeCell ref="A19:G19"/>
    <mergeCell ref="H19:I19"/>
    <mergeCell ref="A14:G14"/>
    <mergeCell ref="H14:I14"/>
    <mergeCell ref="A15:G16"/>
    <mergeCell ref="H15:I16"/>
    <mergeCell ref="A17:G17"/>
    <mergeCell ref="H17:I17"/>
    <mergeCell ref="A13:G13"/>
    <mergeCell ref="H13:I13"/>
    <mergeCell ref="A8:G8"/>
    <mergeCell ref="H8:I8"/>
    <mergeCell ref="A7:G7"/>
    <mergeCell ref="H7:I7"/>
    <mergeCell ref="A9:G9"/>
    <mergeCell ref="H9:I9"/>
    <mergeCell ref="A10:G10"/>
    <mergeCell ref="H10:I10"/>
    <mergeCell ref="A11:G11"/>
    <mergeCell ref="H11:I11"/>
    <mergeCell ref="A12:G12"/>
    <mergeCell ref="H12:I12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4" sqref="H34:I34"/>
    </sheetView>
  </sheetViews>
  <sheetFormatPr defaultRowHeight="15" x14ac:dyDescent="0.25"/>
  <sheetData>
    <row r="1" spans="1:9" ht="18.75" x14ac:dyDescent="0.3">
      <c r="A1" s="90" t="s">
        <v>25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132" t="s">
        <v>3</v>
      </c>
      <c r="I3" s="133"/>
    </row>
    <row r="4" spans="1:9" x14ac:dyDescent="0.25">
      <c r="A4" s="10" t="s">
        <v>75</v>
      </c>
      <c r="B4" s="11"/>
      <c r="C4" s="11"/>
      <c r="D4" s="11"/>
      <c r="E4" s="11"/>
      <c r="F4" s="11"/>
      <c r="G4" s="11"/>
      <c r="H4" s="99">
        <v>50303.66</v>
      </c>
      <c r="I4" s="95"/>
    </row>
    <row r="5" spans="1:9" x14ac:dyDescent="0.25">
      <c r="A5" s="10"/>
      <c r="B5" s="11"/>
      <c r="C5" s="11"/>
      <c r="D5" s="11"/>
      <c r="E5" s="11"/>
      <c r="F5" s="11"/>
      <c r="G5" s="11"/>
      <c r="H5" s="24"/>
      <c r="I5" s="25"/>
    </row>
    <row r="6" spans="1:9" x14ac:dyDescent="0.25">
      <c r="A6" s="10" t="s">
        <v>98</v>
      </c>
      <c r="B6" s="11"/>
      <c r="C6" s="11"/>
      <c r="D6" s="11"/>
      <c r="E6" s="11"/>
      <c r="F6" s="11"/>
      <c r="G6" s="11"/>
      <c r="H6" s="13">
        <v>34696.18</v>
      </c>
      <c r="I6" s="14"/>
    </row>
    <row r="7" spans="1:9" x14ac:dyDescent="0.25">
      <c r="A7" s="87" t="s">
        <v>110</v>
      </c>
      <c r="B7" s="88"/>
      <c r="C7" s="88"/>
      <c r="D7" s="88"/>
      <c r="E7" s="88"/>
      <c r="F7" s="88"/>
      <c r="G7" s="117"/>
      <c r="H7" s="131">
        <v>3469.84</v>
      </c>
      <c r="I7" s="118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2340</v>
      </c>
      <c r="I8" s="73"/>
    </row>
    <row r="9" spans="1:9" ht="15.75" thickBot="1" x14ac:dyDescent="0.3">
      <c r="A9" s="59"/>
      <c r="B9" s="60"/>
      <c r="C9" s="60"/>
      <c r="D9" s="60"/>
      <c r="E9" s="60"/>
      <c r="F9" s="60"/>
      <c r="G9" s="102"/>
      <c r="H9" s="62"/>
      <c r="I9" s="63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154"/>
      <c r="H10" s="85">
        <f>H11+H12+H13+H14+H15+H17+H18+H20+H21+H22+H23+H24+H25+H26+H27</f>
        <v>74055.88</v>
      </c>
      <c r="I10" s="134"/>
    </row>
    <row r="11" spans="1:9" x14ac:dyDescent="0.25">
      <c r="A11" s="64" t="s">
        <v>62</v>
      </c>
      <c r="B11" s="65"/>
      <c r="C11" s="65"/>
      <c r="D11" s="65"/>
      <c r="E11" s="65"/>
      <c r="F11" s="65"/>
      <c r="G11" s="65"/>
      <c r="H11" s="67">
        <v>155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102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102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102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155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155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102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153"/>
      <c r="H18" s="62">
        <v>998.04</v>
      </c>
      <c r="I18" s="63"/>
    </row>
    <row r="19" spans="1:9" x14ac:dyDescent="0.25">
      <c r="A19" s="59" t="s">
        <v>55</v>
      </c>
      <c r="B19" s="60"/>
      <c r="C19" s="60"/>
      <c r="D19" s="60"/>
      <c r="E19" s="60"/>
      <c r="F19" s="60"/>
      <c r="G19" s="102"/>
      <c r="H19" s="24"/>
      <c r="I19" s="25"/>
    </row>
    <row r="20" spans="1:9" x14ac:dyDescent="0.25">
      <c r="A20" s="76" t="s">
        <v>11</v>
      </c>
      <c r="B20" s="77"/>
      <c r="C20" s="77"/>
      <c r="D20" s="77"/>
      <c r="E20" s="77"/>
      <c r="F20" s="77"/>
      <c r="G20" s="77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7"/>
      <c r="H21" s="72">
        <v>1776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7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7"/>
      <c r="H24" s="72">
        <v>12637.8</v>
      </c>
      <c r="I24" s="73"/>
    </row>
    <row r="25" spans="1:9" x14ac:dyDescent="0.25">
      <c r="A25" s="26" t="s">
        <v>53</v>
      </c>
      <c r="B25" s="27"/>
      <c r="C25" s="27"/>
      <c r="D25" s="27"/>
      <c r="E25" s="27"/>
      <c r="F25" s="27"/>
      <c r="G25" s="27"/>
      <c r="H25" s="24">
        <v>40148.1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7"/>
      <c r="H26" s="36">
        <v>12325.46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7"/>
      <c r="H27" s="49">
        <v>753.31</v>
      </c>
      <c r="I27" s="50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85">
        <v>56210.98</v>
      </c>
      <c r="I28" s="152"/>
    </row>
    <row r="29" spans="1:9" ht="15.75" thickBot="1" x14ac:dyDescent="0.3">
      <c r="A29" s="149"/>
      <c r="B29" s="150"/>
      <c r="C29" s="150"/>
      <c r="D29" s="150"/>
      <c r="E29" s="150"/>
      <c r="F29" s="150"/>
      <c r="G29" s="151"/>
      <c r="H29" s="149"/>
      <c r="I29" s="151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39"/>
      <c r="H30" s="41">
        <v>0</v>
      </c>
      <c r="I30" s="42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39"/>
      <c r="H31" s="41">
        <f>H10+H30</f>
        <v>74055.88</v>
      </c>
      <c r="I31" s="42"/>
    </row>
    <row r="32" spans="1:9" x14ac:dyDescent="0.25">
      <c r="A32" s="43"/>
      <c r="B32" s="44"/>
      <c r="C32" s="44"/>
      <c r="D32" s="44"/>
      <c r="E32" s="44"/>
      <c r="F32" s="44"/>
      <c r="G32" s="44"/>
      <c r="H32" s="123"/>
      <c r="I32" s="124"/>
    </row>
    <row r="33" spans="1:9" x14ac:dyDescent="0.25">
      <c r="A33" s="10" t="s">
        <v>76</v>
      </c>
      <c r="B33" s="11"/>
      <c r="C33" s="11"/>
      <c r="D33" s="11"/>
      <c r="E33" s="11"/>
      <c r="F33" s="11"/>
      <c r="G33" s="11"/>
      <c r="H33" s="125">
        <f>H4+H10-H28</f>
        <v>68148.56</v>
      </c>
      <c r="I33" s="148"/>
    </row>
    <row r="34" spans="1:9" x14ac:dyDescent="0.25">
      <c r="A34" s="10" t="s">
        <v>111</v>
      </c>
      <c r="B34" s="11"/>
      <c r="C34" s="11"/>
      <c r="D34" s="11"/>
      <c r="E34" s="11"/>
      <c r="F34" s="11"/>
      <c r="G34" s="11"/>
      <c r="H34" s="13">
        <f>H6-H30-H7-H8</f>
        <v>28886.34</v>
      </c>
      <c r="I34" s="14"/>
    </row>
    <row r="35" spans="1:9" x14ac:dyDescent="0.25">
      <c r="A35" s="131"/>
      <c r="B35" s="145"/>
      <c r="C35" s="145"/>
      <c r="D35" s="145"/>
      <c r="E35" s="145"/>
      <c r="F35" s="145"/>
      <c r="G35" s="107"/>
      <c r="H35" s="146"/>
      <c r="I35" s="147"/>
    </row>
    <row r="36" spans="1:9" x14ac:dyDescent="0.25">
      <c r="A36" s="21" t="s">
        <v>16</v>
      </c>
      <c r="B36" s="22"/>
      <c r="C36" s="22"/>
      <c r="D36" s="22"/>
      <c r="E36" s="22"/>
      <c r="F36" s="22"/>
      <c r="G36" s="22"/>
      <c r="H36" s="62"/>
      <c r="I36" s="63"/>
    </row>
    <row r="37" spans="1:9" x14ac:dyDescent="0.25">
      <c r="A37" s="26" t="s">
        <v>17</v>
      </c>
      <c r="B37" s="27"/>
      <c r="C37" s="27"/>
      <c r="D37" s="27"/>
      <c r="E37" s="27"/>
      <c r="F37" s="27"/>
      <c r="G37" s="27"/>
      <c r="H37" s="13">
        <v>8.1</v>
      </c>
      <c r="I37" s="1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2"/>
      <c r="H38" s="105">
        <f>H10/H28*H37</f>
        <v>10.671449385867316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5:G5"/>
    <mergeCell ref="H5:I5"/>
    <mergeCell ref="A1:I1"/>
    <mergeCell ref="C2:F2"/>
    <mergeCell ref="A3:G3"/>
    <mergeCell ref="H3:I3"/>
    <mergeCell ref="A4:G4"/>
    <mergeCell ref="H4:I4"/>
    <mergeCell ref="A7:G7"/>
    <mergeCell ref="H7:I7"/>
    <mergeCell ref="A6:G6"/>
    <mergeCell ref="H6:I6"/>
    <mergeCell ref="A9:G9"/>
    <mergeCell ref="H9:I9"/>
    <mergeCell ref="A8:G8"/>
    <mergeCell ref="H8:I8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H17:I17"/>
    <mergeCell ref="A18:G18"/>
    <mergeCell ref="H18:I18"/>
    <mergeCell ref="A20:G20"/>
    <mergeCell ref="H20:I20"/>
    <mergeCell ref="H19:I19"/>
    <mergeCell ref="A19:G19"/>
    <mergeCell ref="A17:G17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0:G30"/>
    <mergeCell ref="H30:I30"/>
    <mergeCell ref="H33:I33"/>
    <mergeCell ref="A29:G29"/>
    <mergeCell ref="H29:I29"/>
    <mergeCell ref="A32:G32"/>
    <mergeCell ref="A31:G31"/>
    <mergeCell ref="H31:I31"/>
    <mergeCell ref="H32:I32"/>
    <mergeCell ref="A33:G33"/>
    <mergeCell ref="A28:G28"/>
    <mergeCell ref="H28:I28"/>
    <mergeCell ref="A38:G38"/>
    <mergeCell ref="H38:I38"/>
    <mergeCell ref="A41:C41"/>
    <mergeCell ref="G41:I41"/>
    <mergeCell ref="A37:G37"/>
    <mergeCell ref="H37:I37"/>
    <mergeCell ref="A35:G35"/>
    <mergeCell ref="H35:I35"/>
    <mergeCell ref="A36:G36"/>
    <mergeCell ref="H36:I36"/>
    <mergeCell ref="A34:G34"/>
    <mergeCell ref="H34:I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34" sqref="H34:I34"/>
    </sheetView>
  </sheetViews>
  <sheetFormatPr defaultRowHeight="15" x14ac:dyDescent="0.25"/>
  <sheetData>
    <row r="1" spans="1:9" ht="18.75" x14ac:dyDescent="0.3">
      <c r="A1" s="90" t="s">
        <v>26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62" t="s">
        <v>77</v>
      </c>
      <c r="B4" s="163"/>
      <c r="C4" s="163"/>
      <c r="D4" s="163"/>
      <c r="E4" s="163"/>
      <c r="F4" s="163"/>
      <c r="G4" s="164"/>
      <c r="H4" s="125">
        <v>112674.15</v>
      </c>
      <c r="I4" s="126"/>
    </row>
    <row r="5" spans="1:9" x14ac:dyDescent="0.25">
      <c r="A5" s="18"/>
      <c r="B5" s="108"/>
      <c r="C5" s="108"/>
      <c r="D5" s="108"/>
      <c r="E5" s="108"/>
      <c r="F5" s="108"/>
      <c r="G5" s="19"/>
      <c r="H5" s="24"/>
      <c r="I5" s="25"/>
    </row>
    <row r="6" spans="1:9" x14ac:dyDescent="0.25">
      <c r="A6" s="10" t="s">
        <v>99</v>
      </c>
      <c r="B6" s="11"/>
      <c r="C6" s="11"/>
      <c r="D6" s="11"/>
      <c r="E6" s="11"/>
      <c r="F6" s="11"/>
      <c r="G6" s="12"/>
      <c r="H6" s="13">
        <v>116166.24999999999</v>
      </c>
      <c r="I6" s="14"/>
    </row>
    <row r="7" spans="1:9" x14ac:dyDescent="0.25">
      <c r="A7" s="10" t="s">
        <v>110</v>
      </c>
      <c r="B7" s="11"/>
      <c r="C7" s="11"/>
      <c r="D7" s="11"/>
      <c r="E7" s="11"/>
      <c r="F7" s="11"/>
      <c r="G7" s="12"/>
      <c r="H7" s="13">
        <v>10212.01</v>
      </c>
      <c r="I7" s="14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1620</v>
      </c>
      <c r="I8" s="73"/>
    </row>
    <row r="9" spans="1:9" ht="15.75" thickBot="1" x14ac:dyDescent="0.3">
      <c r="A9" s="59"/>
      <c r="B9" s="60"/>
      <c r="C9" s="60"/>
      <c r="D9" s="60"/>
      <c r="E9" s="60"/>
      <c r="F9" s="60"/>
      <c r="G9" s="61"/>
      <c r="H9" s="62"/>
      <c r="I9" s="63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56"/>
      <c r="H10" s="85">
        <f>H11+H12+H13+H14+H15+H17+H18+H20+H22+H21+H23+H24+H25+H26+H27+H19</f>
        <v>67218.349999999991</v>
      </c>
      <c r="I10" s="134"/>
    </row>
    <row r="11" spans="1:9" x14ac:dyDescent="0.25">
      <c r="A11" s="64" t="s">
        <v>4</v>
      </c>
      <c r="B11" s="65"/>
      <c r="C11" s="65"/>
      <c r="D11" s="65"/>
      <c r="E11" s="65"/>
      <c r="F11" s="65"/>
      <c r="G11" s="66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61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61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71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61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62">
        <v>499.02</v>
      </c>
      <c r="I18" s="63"/>
    </row>
    <row r="19" spans="1:9" x14ac:dyDescent="0.25">
      <c r="A19" s="26" t="s">
        <v>55</v>
      </c>
      <c r="B19" s="27"/>
      <c r="C19" s="27"/>
      <c r="D19" s="27"/>
      <c r="E19" s="27"/>
      <c r="F19" s="27"/>
      <c r="G19" s="28"/>
      <c r="H19" s="72">
        <v>966</v>
      </c>
      <c r="I19" s="73"/>
    </row>
    <row r="20" spans="1:9" x14ac:dyDescent="0.25">
      <c r="A20" s="76" t="s">
        <v>11</v>
      </c>
      <c r="B20" s="77"/>
      <c r="C20" s="77"/>
      <c r="D20" s="77"/>
      <c r="E20" s="77"/>
      <c r="F20" s="77"/>
      <c r="G20" s="78"/>
      <c r="H20" s="24"/>
      <c r="I20" s="25"/>
    </row>
    <row r="21" spans="1:9" x14ac:dyDescent="0.25">
      <c r="A21" s="26" t="s">
        <v>12</v>
      </c>
      <c r="B21" s="27"/>
      <c r="C21" s="27"/>
      <c r="D21" s="27"/>
      <c r="E21" s="27"/>
      <c r="F21" s="27"/>
      <c r="G21" s="28"/>
      <c r="H21" s="160">
        <v>1443</v>
      </c>
      <c r="I21" s="161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8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8"/>
      <c r="H24" s="24">
        <v>11084.34</v>
      </c>
      <c r="I24" s="25"/>
    </row>
    <row r="25" spans="1:9" x14ac:dyDescent="0.25">
      <c r="A25" s="26" t="s">
        <v>53</v>
      </c>
      <c r="B25" s="27"/>
      <c r="C25" s="27"/>
      <c r="D25" s="27"/>
      <c r="E25" s="27"/>
      <c r="F25" s="27"/>
      <c r="G25" s="28"/>
      <c r="H25" s="24">
        <v>36121.279999999999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8"/>
      <c r="H26" s="36">
        <v>11089.23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8"/>
      <c r="H27" s="49">
        <v>753.31</v>
      </c>
      <c r="I27" s="50"/>
    </row>
    <row r="28" spans="1:9" s="3" customFormat="1" ht="15.75" thickBot="1" x14ac:dyDescent="0.3">
      <c r="A28" s="54" t="s">
        <v>1</v>
      </c>
      <c r="B28" s="55"/>
      <c r="C28" s="55"/>
      <c r="D28" s="55"/>
      <c r="E28" s="55"/>
      <c r="F28" s="55"/>
      <c r="G28" s="56"/>
      <c r="H28" s="85">
        <v>45573.85</v>
      </c>
      <c r="I28" s="152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39"/>
      <c r="H30" s="51">
        <v>0</v>
      </c>
      <c r="I30" s="53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39"/>
      <c r="H31" s="41">
        <f>SUM(H11:H30)</f>
        <v>112792.19999999998</v>
      </c>
      <c r="I31" s="42"/>
    </row>
    <row r="32" spans="1:9" x14ac:dyDescent="0.25">
      <c r="A32" s="94"/>
      <c r="B32" s="159"/>
      <c r="C32" s="159"/>
      <c r="D32" s="159"/>
      <c r="E32" s="159"/>
      <c r="F32" s="159"/>
      <c r="G32" s="95"/>
      <c r="H32" s="156"/>
      <c r="I32" s="148"/>
    </row>
    <row r="33" spans="1:9" x14ac:dyDescent="0.25">
      <c r="A33" s="10" t="s">
        <v>78</v>
      </c>
      <c r="B33" s="11"/>
      <c r="C33" s="11"/>
      <c r="D33" s="11"/>
      <c r="E33" s="11"/>
      <c r="F33" s="11"/>
      <c r="G33" s="12"/>
      <c r="H33" s="125">
        <f>H4+H10-H28</f>
        <v>134318.65</v>
      </c>
      <c r="I33" s="148"/>
    </row>
    <row r="34" spans="1:9" x14ac:dyDescent="0.25">
      <c r="A34" s="10" t="s">
        <v>111</v>
      </c>
      <c r="B34" s="11"/>
      <c r="C34" s="11"/>
      <c r="D34" s="11"/>
      <c r="E34" s="11"/>
      <c r="F34" s="11"/>
      <c r="G34" s="12"/>
      <c r="H34" s="13">
        <f>H6-H7-H8</f>
        <v>104334.23999999999</v>
      </c>
      <c r="I34" s="19"/>
    </row>
    <row r="35" spans="1:9" x14ac:dyDescent="0.25">
      <c r="A35" s="157"/>
      <c r="B35" s="158"/>
      <c r="C35" s="158"/>
      <c r="D35" s="158"/>
      <c r="E35" s="158"/>
      <c r="F35" s="158"/>
      <c r="G35" s="158"/>
      <c r="H35" s="146"/>
      <c r="I35" s="147"/>
    </row>
    <row r="36" spans="1:9" x14ac:dyDescent="0.25">
      <c r="A36" s="26" t="s">
        <v>16</v>
      </c>
      <c r="B36" s="27"/>
      <c r="C36" s="27"/>
      <c r="D36" s="27"/>
      <c r="E36" s="27"/>
      <c r="F36" s="27"/>
      <c r="G36" s="27"/>
      <c r="H36" s="24"/>
      <c r="I36" s="25"/>
    </row>
    <row r="37" spans="1:9" x14ac:dyDescent="0.25">
      <c r="A37" s="26" t="s">
        <v>17</v>
      </c>
      <c r="B37" s="27"/>
      <c r="C37" s="27"/>
      <c r="D37" s="27"/>
      <c r="E37" s="27"/>
      <c r="F37" s="27"/>
      <c r="G37" s="27"/>
      <c r="H37" s="13">
        <v>7.5</v>
      </c>
      <c r="I37" s="1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2"/>
      <c r="H38" s="105">
        <f>H10/H28*H37</f>
        <v>11.061993336090762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5:G5"/>
    <mergeCell ref="H5:I5"/>
    <mergeCell ref="A1:I1"/>
    <mergeCell ref="C2:F2"/>
    <mergeCell ref="A3:G3"/>
    <mergeCell ref="H3:I3"/>
    <mergeCell ref="A4:G4"/>
    <mergeCell ref="H4:I4"/>
    <mergeCell ref="A9:G9"/>
    <mergeCell ref="H9:I9"/>
    <mergeCell ref="A6:G6"/>
    <mergeCell ref="A7:G7"/>
    <mergeCell ref="H7:I7"/>
    <mergeCell ref="H6:I6"/>
    <mergeCell ref="A28:G28"/>
    <mergeCell ref="H28:I28"/>
    <mergeCell ref="A19:G19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17:G17"/>
    <mergeCell ref="H17:I17"/>
    <mergeCell ref="A23:G23"/>
    <mergeCell ref="H23:I23"/>
    <mergeCell ref="A24:G24"/>
    <mergeCell ref="H24:I24"/>
    <mergeCell ref="A18:G18"/>
    <mergeCell ref="H18:I18"/>
    <mergeCell ref="A20:G20"/>
    <mergeCell ref="H20:I20"/>
    <mergeCell ref="A21:G21"/>
    <mergeCell ref="H21:I21"/>
    <mergeCell ref="H19:I19"/>
    <mergeCell ref="A41:C41"/>
    <mergeCell ref="G41:I41"/>
    <mergeCell ref="A38:G38"/>
    <mergeCell ref="H38:I38"/>
    <mergeCell ref="A31:G31"/>
    <mergeCell ref="H31:I31"/>
    <mergeCell ref="H32:I32"/>
    <mergeCell ref="A37:G37"/>
    <mergeCell ref="H37:I37"/>
    <mergeCell ref="A35:G35"/>
    <mergeCell ref="H35:I35"/>
    <mergeCell ref="A32:G32"/>
    <mergeCell ref="A33:G33"/>
    <mergeCell ref="H33:I33"/>
    <mergeCell ref="A34:G34"/>
    <mergeCell ref="H34:I34"/>
    <mergeCell ref="A29:G29"/>
    <mergeCell ref="H29:I29"/>
    <mergeCell ref="A8:G8"/>
    <mergeCell ref="H8:I8"/>
    <mergeCell ref="A36:G36"/>
    <mergeCell ref="H36:I36"/>
    <mergeCell ref="A30:G30"/>
    <mergeCell ref="H30:I30"/>
    <mergeCell ref="A25:G25"/>
    <mergeCell ref="H25:I25"/>
    <mergeCell ref="A26:G26"/>
    <mergeCell ref="H26:I26"/>
    <mergeCell ref="A27:G27"/>
    <mergeCell ref="H27:I27"/>
    <mergeCell ref="A22:G22"/>
    <mergeCell ref="H22:I2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H34" sqref="H34:I34"/>
    </sheetView>
  </sheetViews>
  <sheetFormatPr defaultRowHeight="15" x14ac:dyDescent="0.25"/>
  <sheetData>
    <row r="1" spans="1:9" ht="18.75" x14ac:dyDescent="0.3">
      <c r="A1" s="90" t="s">
        <v>27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0" t="s">
        <v>75</v>
      </c>
      <c r="B4" s="11"/>
      <c r="C4" s="11"/>
      <c r="D4" s="11"/>
      <c r="E4" s="11"/>
      <c r="F4" s="11"/>
      <c r="G4" s="12"/>
      <c r="H4" s="165">
        <v>107283.61</v>
      </c>
      <c r="I4" s="166"/>
    </row>
    <row r="5" spans="1:9" x14ac:dyDescent="0.25">
      <c r="A5" s="18"/>
      <c r="B5" s="108"/>
      <c r="C5" s="108"/>
      <c r="D5" s="108"/>
      <c r="E5" s="108"/>
      <c r="F5" s="108"/>
      <c r="G5" s="19"/>
      <c r="H5" s="24"/>
      <c r="I5" s="25"/>
    </row>
    <row r="6" spans="1:9" x14ac:dyDescent="0.25">
      <c r="A6" s="10" t="s">
        <v>100</v>
      </c>
      <c r="B6" s="11"/>
      <c r="C6" s="11"/>
      <c r="D6" s="11"/>
      <c r="E6" s="11"/>
      <c r="F6" s="11"/>
      <c r="G6" s="12"/>
      <c r="H6" s="18">
        <v>36694.83</v>
      </c>
      <c r="I6" s="19"/>
    </row>
    <row r="7" spans="1:9" x14ac:dyDescent="0.25">
      <c r="A7" s="87" t="s">
        <v>110</v>
      </c>
      <c r="B7" s="88"/>
      <c r="C7" s="88"/>
      <c r="D7" s="88"/>
      <c r="E7" s="88"/>
      <c r="F7" s="88"/>
      <c r="G7" s="89"/>
      <c r="H7" s="131">
        <v>14986.3</v>
      </c>
      <c r="I7" s="118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1740</v>
      </c>
      <c r="I8" s="73"/>
    </row>
    <row r="9" spans="1:9" ht="15.75" thickBot="1" x14ac:dyDescent="0.3">
      <c r="A9" s="59"/>
      <c r="B9" s="60"/>
      <c r="C9" s="60"/>
      <c r="D9" s="60"/>
      <c r="E9" s="60"/>
      <c r="F9" s="60"/>
      <c r="G9" s="61"/>
      <c r="H9" s="62"/>
      <c r="I9" s="63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56"/>
      <c r="H10" s="85">
        <f>H11+H12+H13+H14+H15+H17+H18+H20+H21+H22+H23+H24+H25+H26+H27+H19</f>
        <v>80912.77</v>
      </c>
      <c r="I10" s="101"/>
    </row>
    <row r="11" spans="1:9" x14ac:dyDescent="0.25">
      <c r="A11" s="64" t="s">
        <v>4</v>
      </c>
      <c r="B11" s="65"/>
      <c r="C11" s="65"/>
      <c r="D11" s="65"/>
      <c r="E11" s="65"/>
      <c r="F11" s="65"/>
      <c r="G11" s="66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61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61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71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61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83"/>
      <c r="H18" s="62">
        <v>0</v>
      </c>
      <c r="I18" s="63"/>
    </row>
    <row r="19" spans="1:9" x14ac:dyDescent="0.25">
      <c r="A19" s="59" t="s">
        <v>55</v>
      </c>
      <c r="B19" s="60"/>
      <c r="C19" s="60"/>
      <c r="D19" s="60"/>
      <c r="E19" s="60"/>
      <c r="F19" s="60"/>
      <c r="G19" s="61"/>
      <c r="H19" s="72">
        <v>1188.2</v>
      </c>
      <c r="I19" s="73"/>
    </row>
    <row r="20" spans="1:9" x14ac:dyDescent="0.25">
      <c r="A20" s="26" t="s">
        <v>11</v>
      </c>
      <c r="B20" s="27"/>
      <c r="C20" s="27"/>
      <c r="D20" s="27"/>
      <c r="E20" s="27"/>
      <c r="F20" s="27"/>
      <c r="G20" s="28"/>
      <c r="H20" s="24"/>
      <c r="I20" s="25"/>
    </row>
    <row r="21" spans="1:9" x14ac:dyDescent="0.25">
      <c r="A21" s="26" t="s">
        <v>12</v>
      </c>
      <c r="B21" s="27"/>
      <c r="C21" s="27"/>
      <c r="D21" s="27"/>
      <c r="E21" s="27"/>
      <c r="F21" s="27"/>
      <c r="G21" s="28"/>
      <c r="H21" s="72">
        <v>2146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8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8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8"/>
      <c r="H24" s="24">
        <v>14108.13</v>
      </c>
      <c r="I24" s="25"/>
    </row>
    <row r="25" spans="1:9" x14ac:dyDescent="0.25">
      <c r="A25" s="26" t="s">
        <v>53</v>
      </c>
      <c r="B25" s="27"/>
      <c r="C25" s="27"/>
      <c r="D25" s="27"/>
      <c r="E25" s="27"/>
      <c r="F25" s="27"/>
      <c r="G25" s="28"/>
      <c r="H25" s="24">
        <v>43959.42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8"/>
      <c r="H26" s="36">
        <v>13495.54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8"/>
      <c r="H27" s="49">
        <v>753.31</v>
      </c>
      <c r="I27" s="50"/>
    </row>
    <row r="28" spans="1:9" s="3" customFormat="1" ht="15.75" thickBot="1" x14ac:dyDescent="0.3">
      <c r="A28" s="54" t="s">
        <v>1</v>
      </c>
      <c r="B28" s="55"/>
      <c r="C28" s="55"/>
      <c r="D28" s="55"/>
      <c r="E28" s="55"/>
      <c r="F28" s="55"/>
      <c r="G28" s="56"/>
      <c r="H28" s="57">
        <v>59579.55</v>
      </c>
      <c r="I28" s="58"/>
    </row>
    <row r="29" spans="1:9" ht="15.75" thickBot="1" x14ac:dyDescent="0.3">
      <c r="A29" s="5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40"/>
      <c r="H30" s="41">
        <v>0</v>
      </c>
      <c r="I30" s="42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40"/>
      <c r="H31" s="41">
        <f>H10+H30</f>
        <v>80912.77</v>
      </c>
      <c r="I31" s="42"/>
    </row>
    <row r="32" spans="1:9" x14ac:dyDescent="0.25">
      <c r="A32" s="43"/>
      <c r="B32" s="44"/>
      <c r="C32" s="44"/>
      <c r="D32" s="44"/>
      <c r="E32" s="44"/>
      <c r="F32" s="44"/>
      <c r="G32" s="45"/>
      <c r="H32" s="123"/>
      <c r="I32" s="124"/>
    </row>
    <row r="33" spans="1:9" x14ac:dyDescent="0.25">
      <c r="A33" s="10" t="s">
        <v>76</v>
      </c>
      <c r="B33" s="11"/>
      <c r="C33" s="11"/>
      <c r="D33" s="11"/>
      <c r="E33" s="11"/>
      <c r="F33" s="11"/>
      <c r="G33" s="12"/>
      <c r="H33" s="96">
        <f>H4+H10-H28</f>
        <v>128616.83</v>
      </c>
      <c r="I33" s="166"/>
    </row>
    <row r="34" spans="1:9" x14ac:dyDescent="0.25">
      <c r="A34" s="10" t="s">
        <v>111</v>
      </c>
      <c r="B34" s="11"/>
      <c r="C34" s="11"/>
      <c r="D34" s="11"/>
      <c r="E34" s="11"/>
      <c r="F34" s="11"/>
      <c r="G34" s="12"/>
      <c r="H34" s="13">
        <f>H6-H7-H8+H30</f>
        <v>19968.530000000002</v>
      </c>
      <c r="I34" s="14"/>
    </row>
    <row r="35" spans="1:9" x14ac:dyDescent="0.25">
      <c r="A35" s="146"/>
      <c r="B35" s="167"/>
      <c r="C35" s="167"/>
      <c r="D35" s="167"/>
      <c r="E35" s="167"/>
      <c r="F35" s="167"/>
      <c r="G35" s="147"/>
      <c r="H35" s="168"/>
      <c r="I35" s="169"/>
    </row>
    <row r="36" spans="1:9" x14ac:dyDescent="0.25">
      <c r="A36" s="59" t="s">
        <v>16</v>
      </c>
      <c r="B36" s="60"/>
      <c r="C36" s="60"/>
      <c r="D36" s="60"/>
      <c r="E36" s="60"/>
      <c r="F36" s="60"/>
      <c r="G36" s="61"/>
      <c r="H36" s="131"/>
      <c r="I36" s="118"/>
    </row>
    <row r="37" spans="1:9" x14ac:dyDescent="0.25">
      <c r="A37" s="26" t="s">
        <v>17</v>
      </c>
      <c r="B37" s="27"/>
      <c r="C37" s="27"/>
      <c r="D37" s="27"/>
      <c r="E37" s="27"/>
      <c r="F37" s="27"/>
      <c r="G37" s="28"/>
      <c r="H37" s="103">
        <v>8</v>
      </c>
      <c r="I37" s="10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3"/>
      <c r="H38" s="105">
        <f>H10/H28*H37</f>
        <v>10.864502333434878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34:G34"/>
    <mergeCell ref="H34:I34"/>
    <mergeCell ref="A41:C41"/>
    <mergeCell ref="G41:I41"/>
    <mergeCell ref="H19:I19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  <mergeCell ref="A27:G27"/>
    <mergeCell ref="H27:I27"/>
    <mergeCell ref="H32:I32"/>
    <mergeCell ref="A33:G33"/>
    <mergeCell ref="H33:I33"/>
    <mergeCell ref="A22:G22"/>
    <mergeCell ref="H22:I22"/>
    <mergeCell ref="A30:G30"/>
    <mergeCell ref="H30:I30"/>
    <mergeCell ref="A23:G23"/>
    <mergeCell ref="H23:I23"/>
    <mergeCell ref="A24:G24"/>
    <mergeCell ref="H24:I24"/>
    <mergeCell ref="A25:G25"/>
    <mergeCell ref="H25:I25"/>
    <mergeCell ref="A28:G28"/>
    <mergeCell ref="H28:I28"/>
    <mergeCell ref="H29:I29"/>
    <mergeCell ref="B29:G29"/>
    <mergeCell ref="A26:G26"/>
    <mergeCell ref="H26:I26"/>
    <mergeCell ref="A20:G20"/>
    <mergeCell ref="H20:I20"/>
    <mergeCell ref="A21:G21"/>
    <mergeCell ref="H21:I21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7:G7"/>
    <mergeCell ref="H7:I7"/>
    <mergeCell ref="A9:G9"/>
    <mergeCell ref="H9:I9"/>
    <mergeCell ref="A5:G5"/>
    <mergeCell ref="H5:I5"/>
    <mergeCell ref="A6:G6"/>
    <mergeCell ref="H6:I6"/>
    <mergeCell ref="A8:G8"/>
    <mergeCell ref="H8:I8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M38" sqref="M38"/>
    </sheetView>
  </sheetViews>
  <sheetFormatPr defaultRowHeight="15" x14ac:dyDescent="0.25"/>
  <sheetData>
    <row r="1" spans="1:9" ht="18.75" x14ac:dyDescent="0.3">
      <c r="A1" s="90" t="s">
        <v>28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65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2" t="s">
        <v>3</v>
      </c>
      <c r="I3" s="93"/>
    </row>
    <row r="4" spans="1:9" x14ac:dyDescent="0.25">
      <c r="A4" s="10" t="s">
        <v>113</v>
      </c>
      <c r="B4" s="11"/>
      <c r="C4" s="11"/>
      <c r="D4" s="11"/>
      <c r="E4" s="11"/>
      <c r="F4" s="11"/>
      <c r="G4" s="12"/>
      <c r="H4" s="125">
        <v>4213.3</v>
      </c>
      <c r="I4" s="148"/>
    </row>
    <row r="5" spans="1:9" x14ac:dyDescent="0.25">
      <c r="A5" s="18"/>
      <c r="B5" s="108"/>
      <c r="C5" s="108"/>
      <c r="D5" s="108"/>
      <c r="E5" s="108"/>
      <c r="F5" s="108"/>
      <c r="G5" s="19"/>
      <c r="H5" s="13"/>
      <c r="I5" s="14"/>
    </row>
    <row r="6" spans="1:9" x14ac:dyDescent="0.25">
      <c r="A6" s="10" t="s">
        <v>95</v>
      </c>
      <c r="B6" s="11"/>
      <c r="C6" s="11"/>
      <c r="D6" s="11"/>
      <c r="E6" s="11"/>
      <c r="F6" s="11"/>
      <c r="G6" s="12"/>
      <c r="H6" s="13">
        <v>4500</v>
      </c>
      <c r="I6" s="14"/>
    </row>
    <row r="7" spans="1:9" x14ac:dyDescent="0.25">
      <c r="A7" s="59" t="s">
        <v>56</v>
      </c>
      <c r="B7" s="60"/>
      <c r="C7" s="60"/>
      <c r="D7" s="60"/>
      <c r="E7" s="60"/>
      <c r="F7" s="60"/>
      <c r="G7" s="61"/>
      <c r="H7" s="112">
        <v>2340</v>
      </c>
      <c r="I7" s="113"/>
    </row>
    <row r="8" spans="1:9" ht="15.75" thickBot="1" x14ac:dyDescent="0.3">
      <c r="A8" s="18"/>
      <c r="B8" s="108"/>
      <c r="C8" s="108"/>
      <c r="D8" s="108"/>
      <c r="E8" s="108"/>
      <c r="F8" s="108"/>
      <c r="G8" s="19"/>
      <c r="H8" s="13"/>
      <c r="I8" s="14"/>
    </row>
    <row r="9" spans="1:9" ht="15.75" thickBot="1" x14ac:dyDescent="0.3">
      <c r="A9" s="54" t="s">
        <v>107</v>
      </c>
      <c r="B9" s="55"/>
      <c r="C9" s="55"/>
      <c r="D9" s="55"/>
      <c r="E9" s="55"/>
      <c r="F9" s="55"/>
      <c r="G9" s="56"/>
      <c r="H9" s="85">
        <f>H10+H11+H12+H13+H14+H16+H17+H19+H20+H21+H22+H23+H24+H25+H26+H18</f>
        <v>135517.88</v>
      </c>
      <c r="I9" s="134"/>
    </row>
    <row r="10" spans="1:9" x14ac:dyDescent="0.25">
      <c r="A10" s="64" t="s">
        <v>62</v>
      </c>
      <c r="B10" s="65"/>
      <c r="C10" s="65"/>
      <c r="D10" s="65"/>
      <c r="E10" s="65"/>
      <c r="F10" s="65"/>
      <c r="G10" s="66"/>
      <c r="H10" s="67">
        <v>1210</v>
      </c>
      <c r="I10" s="68"/>
    </row>
    <row r="11" spans="1:9" x14ac:dyDescent="0.25">
      <c r="A11" s="59" t="s">
        <v>5</v>
      </c>
      <c r="B11" s="60"/>
      <c r="C11" s="60"/>
      <c r="D11" s="60"/>
      <c r="E11" s="60"/>
      <c r="F11" s="60"/>
      <c r="G11" s="61"/>
      <c r="H11" s="62"/>
      <c r="I11" s="63"/>
    </row>
    <row r="12" spans="1:9" x14ac:dyDescent="0.25">
      <c r="A12" s="59" t="s">
        <v>6</v>
      </c>
      <c r="B12" s="60"/>
      <c r="C12" s="60"/>
      <c r="D12" s="60"/>
      <c r="E12" s="60"/>
      <c r="F12" s="60"/>
      <c r="G12" s="61"/>
      <c r="H12" s="62"/>
      <c r="I12" s="63"/>
    </row>
    <row r="13" spans="1:9" x14ac:dyDescent="0.25">
      <c r="A13" s="59" t="s">
        <v>7</v>
      </c>
      <c r="B13" s="60"/>
      <c r="C13" s="60"/>
      <c r="D13" s="60"/>
      <c r="E13" s="60"/>
      <c r="F13" s="60"/>
      <c r="G13" s="61"/>
      <c r="H13" s="62">
        <v>656.15</v>
      </c>
      <c r="I13" s="63"/>
    </row>
    <row r="14" spans="1:9" x14ac:dyDescent="0.25">
      <c r="A14" s="69" t="s">
        <v>8</v>
      </c>
      <c r="B14" s="70"/>
      <c r="C14" s="70"/>
      <c r="D14" s="70"/>
      <c r="E14" s="70"/>
      <c r="F14" s="70"/>
      <c r="G14" s="71"/>
      <c r="H14" s="62"/>
      <c r="I14" s="63"/>
    </row>
    <row r="15" spans="1:9" x14ac:dyDescent="0.25">
      <c r="A15" s="69"/>
      <c r="B15" s="70"/>
      <c r="C15" s="70"/>
      <c r="D15" s="70"/>
      <c r="E15" s="70"/>
      <c r="F15" s="70"/>
      <c r="G15" s="71"/>
      <c r="H15" s="62"/>
      <c r="I15" s="63"/>
    </row>
    <row r="16" spans="1:9" x14ac:dyDescent="0.25">
      <c r="A16" s="59" t="s">
        <v>10</v>
      </c>
      <c r="B16" s="60"/>
      <c r="C16" s="60"/>
      <c r="D16" s="60"/>
      <c r="E16" s="60"/>
      <c r="F16" s="60"/>
      <c r="G16" s="61"/>
      <c r="H16" s="62"/>
      <c r="I16" s="63"/>
    </row>
    <row r="17" spans="1:9" x14ac:dyDescent="0.25">
      <c r="A17" s="81" t="s">
        <v>0</v>
      </c>
      <c r="B17" s="82"/>
      <c r="C17" s="82"/>
      <c r="D17" s="82"/>
      <c r="E17" s="82"/>
      <c r="F17" s="82"/>
      <c r="G17" s="83"/>
      <c r="H17" s="62">
        <v>0</v>
      </c>
      <c r="I17" s="63"/>
    </row>
    <row r="18" spans="1:9" x14ac:dyDescent="0.25">
      <c r="A18" s="59" t="s">
        <v>55</v>
      </c>
      <c r="B18" s="60"/>
      <c r="C18" s="60"/>
      <c r="D18" s="60"/>
      <c r="E18" s="60"/>
      <c r="F18" s="60"/>
      <c r="G18" s="61"/>
      <c r="H18" s="72">
        <v>1341</v>
      </c>
      <c r="I18" s="73"/>
    </row>
    <row r="19" spans="1:9" x14ac:dyDescent="0.25">
      <c r="A19" s="76" t="s">
        <v>11</v>
      </c>
      <c r="B19" s="77"/>
      <c r="C19" s="77"/>
      <c r="D19" s="77"/>
      <c r="E19" s="77"/>
      <c r="F19" s="77"/>
      <c r="G19" s="78"/>
      <c r="H19" s="79"/>
      <c r="I19" s="80"/>
    </row>
    <row r="20" spans="1:9" x14ac:dyDescent="0.25">
      <c r="A20" s="26" t="s">
        <v>12</v>
      </c>
      <c r="B20" s="27"/>
      <c r="C20" s="27"/>
      <c r="D20" s="27"/>
      <c r="E20" s="27"/>
      <c r="F20" s="27"/>
      <c r="G20" s="28"/>
      <c r="H20" s="72">
        <v>3996</v>
      </c>
      <c r="I20" s="73"/>
    </row>
    <row r="21" spans="1:9" x14ac:dyDescent="0.25">
      <c r="A21" s="26" t="s">
        <v>18</v>
      </c>
      <c r="B21" s="27"/>
      <c r="C21" s="27"/>
      <c r="D21" s="27"/>
      <c r="E21" s="27"/>
      <c r="F21" s="27"/>
      <c r="G21" s="28"/>
      <c r="H21" s="24">
        <v>4606.0200000000004</v>
      </c>
      <c r="I21" s="25"/>
    </row>
    <row r="22" spans="1:9" x14ac:dyDescent="0.25">
      <c r="A22" s="26" t="s">
        <v>19</v>
      </c>
      <c r="B22" s="27"/>
      <c r="C22" s="27"/>
      <c r="D22" s="27"/>
      <c r="E22" s="27"/>
      <c r="F22" s="27"/>
      <c r="G22" s="28"/>
      <c r="H22" s="36"/>
      <c r="I22" s="37"/>
    </row>
    <row r="23" spans="1:9" x14ac:dyDescent="0.25">
      <c r="A23" s="26" t="s">
        <v>13</v>
      </c>
      <c r="B23" s="27"/>
      <c r="C23" s="27"/>
      <c r="D23" s="27"/>
      <c r="E23" s="27"/>
      <c r="F23" s="27"/>
      <c r="G23" s="28"/>
      <c r="H23" s="24">
        <v>25820.28</v>
      </c>
      <c r="I23" s="25"/>
    </row>
    <row r="24" spans="1:9" x14ac:dyDescent="0.25">
      <c r="A24" s="26" t="s">
        <v>53</v>
      </c>
      <c r="B24" s="27"/>
      <c r="C24" s="27"/>
      <c r="D24" s="27"/>
      <c r="E24" s="27"/>
      <c r="F24" s="27"/>
      <c r="G24" s="28"/>
      <c r="H24" s="72">
        <v>74319.149999999994</v>
      </c>
      <c r="I24" s="73"/>
    </row>
    <row r="25" spans="1:9" x14ac:dyDescent="0.25">
      <c r="A25" s="26" t="s">
        <v>14</v>
      </c>
      <c r="B25" s="27"/>
      <c r="C25" s="27"/>
      <c r="D25" s="27"/>
      <c r="E25" s="27"/>
      <c r="F25" s="27"/>
      <c r="G25" s="28"/>
      <c r="H25" s="36">
        <v>22815.97</v>
      </c>
      <c r="I25" s="37"/>
    </row>
    <row r="26" spans="1:9" ht="15.75" thickBot="1" x14ac:dyDescent="0.3">
      <c r="A26" s="46" t="s">
        <v>52</v>
      </c>
      <c r="B26" s="47"/>
      <c r="C26" s="47"/>
      <c r="D26" s="47"/>
      <c r="E26" s="47"/>
      <c r="F26" s="47"/>
      <c r="G26" s="48"/>
      <c r="H26" s="49">
        <v>753.31</v>
      </c>
      <c r="I26" s="50"/>
    </row>
    <row r="27" spans="1:9" s="3" customFormat="1" ht="15.75" thickBot="1" x14ac:dyDescent="0.3">
      <c r="A27" s="54" t="s">
        <v>106</v>
      </c>
      <c r="B27" s="55"/>
      <c r="C27" s="55"/>
      <c r="D27" s="55"/>
      <c r="E27" s="55"/>
      <c r="F27" s="55"/>
      <c r="G27" s="56"/>
      <c r="H27" s="57">
        <v>152717.51</v>
      </c>
      <c r="I27" s="58"/>
    </row>
    <row r="28" spans="1:9" ht="15.75" thickBot="1" x14ac:dyDescent="0.3">
      <c r="A28" s="51"/>
      <c r="B28" s="52"/>
      <c r="C28" s="52"/>
      <c r="D28" s="52"/>
      <c r="E28" s="52"/>
      <c r="F28" s="52"/>
      <c r="G28" s="53"/>
      <c r="H28" s="51"/>
      <c r="I28" s="53"/>
    </row>
    <row r="29" spans="1:9" ht="15.75" thickBot="1" x14ac:dyDescent="0.3">
      <c r="A29" s="38" t="s">
        <v>94</v>
      </c>
      <c r="B29" s="39"/>
      <c r="C29" s="39"/>
      <c r="D29" s="39"/>
      <c r="E29" s="39"/>
      <c r="F29" s="39"/>
      <c r="G29" s="40"/>
      <c r="H29" s="51">
        <v>0</v>
      </c>
      <c r="I29" s="53"/>
    </row>
    <row r="30" spans="1:9" ht="15.75" thickBot="1" x14ac:dyDescent="0.3">
      <c r="A30" s="38" t="s">
        <v>15</v>
      </c>
      <c r="B30" s="39"/>
      <c r="C30" s="39"/>
      <c r="D30" s="39"/>
      <c r="E30" s="39"/>
      <c r="F30" s="39"/>
      <c r="G30" s="40"/>
      <c r="H30" s="92">
        <f>H9+H29</f>
        <v>135517.88</v>
      </c>
      <c r="I30" s="93"/>
    </row>
    <row r="31" spans="1:9" x14ac:dyDescent="0.25">
      <c r="A31" s="43"/>
      <c r="B31" s="44"/>
      <c r="C31" s="44"/>
      <c r="D31" s="44"/>
      <c r="E31" s="44"/>
      <c r="F31" s="44"/>
      <c r="G31" s="45"/>
      <c r="H31" s="2"/>
      <c r="I31" s="1"/>
    </row>
    <row r="32" spans="1:9" x14ac:dyDescent="0.25">
      <c r="A32" s="10" t="s">
        <v>114</v>
      </c>
      <c r="B32" s="11"/>
      <c r="C32" s="11"/>
      <c r="D32" s="11"/>
      <c r="E32" s="11"/>
      <c r="F32" s="11"/>
      <c r="G32" s="12"/>
      <c r="H32" s="13">
        <f>H4+H27-H9</f>
        <v>21412.929999999993</v>
      </c>
      <c r="I32" s="19"/>
    </row>
    <row r="33" spans="1:9" x14ac:dyDescent="0.25">
      <c r="A33" s="10" t="s">
        <v>112</v>
      </c>
      <c r="B33" s="11"/>
      <c r="C33" s="11"/>
      <c r="D33" s="11"/>
      <c r="E33" s="11"/>
      <c r="F33" s="11"/>
      <c r="G33" s="12"/>
      <c r="H33" s="13">
        <f>H6+H7-H29</f>
        <v>6840</v>
      </c>
      <c r="I33" s="14"/>
    </row>
    <row r="34" spans="1:9" x14ac:dyDescent="0.25">
      <c r="A34" s="131"/>
      <c r="B34" s="145"/>
      <c r="C34" s="145"/>
      <c r="D34" s="145"/>
      <c r="E34" s="145"/>
      <c r="F34" s="145"/>
      <c r="G34" s="118"/>
      <c r="H34" s="131"/>
      <c r="I34" s="118"/>
    </row>
    <row r="35" spans="1:9" x14ac:dyDescent="0.25">
      <c r="A35" s="59" t="s">
        <v>16</v>
      </c>
      <c r="B35" s="60"/>
      <c r="C35" s="60"/>
      <c r="D35" s="60"/>
      <c r="E35" s="60"/>
      <c r="F35" s="60"/>
      <c r="G35" s="61"/>
      <c r="H35" s="62"/>
      <c r="I35" s="63"/>
    </row>
    <row r="36" spans="1:9" x14ac:dyDescent="0.25">
      <c r="A36" s="26" t="s">
        <v>17</v>
      </c>
      <c r="B36" s="27"/>
      <c r="C36" s="27"/>
      <c r="D36" s="27"/>
      <c r="E36" s="27"/>
      <c r="F36" s="27"/>
      <c r="G36" s="28"/>
      <c r="H36" s="170">
        <v>10</v>
      </c>
      <c r="I36" s="171"/>
    </row>
    <row r="37" spans="1:9" ht="15.75" thickBot="1" x14ac:dyDescent="0.3">
      <c r="A37" s="31" t="s">
        <v>57</v>
      </c>
      <c r="B37" s="32"/>
      <c r="C37" s="32"/>
      <c r="D37" s="32"/>
      <c r="E37" s="32"/>
      <c r="F37" s="32"/>
      <c r="G37" s="33"/>
      <c r="H37" s="105">
        <f>H9/H27*H36</f>
        <v>8.8737617579018941</v>
      </c>
      <c r="I37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1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7:G7"/>
    <mergeCell ref="A8:G8"/>
    <mergeCell ref="H8:I8"/>
    <mergeCell ref="H7:I7"/>
    <mergeCell ref="H6:I6"/>
    <mergeCell ref="A9:G9"/>
    <mergeCell ref="H9:I9"/>
    <mergeCell ref="A13:G13"/>
    <mergeCell ref="H13:I13"/>
    <mergeCell ref="A14:G15"/>
    <mergeCell ref="A10:G10"/>
    <mergeCell ref="H10:I10"/>
    <mergeCell ref="A11:G11"/>
    <mergeCell ref="H11:I11"/>
    <mergeCell ref="A12:G12"/>
    <mergeCell ref="H12:I12"/>
    <mergeCell ref="H14:I15"/>
    <mergeCell ref="A16:G16"/>
    <mergeCell ref="H16:I16"/>
    <mergeCell ref="A17:G17"/>
    <mergeCell ref="H17:I17"/>
    <mergeCell ref="A19:G19"/>
    <mergeCell ref="H19:I19"/>
    <mergeCell ref="A20:G20"/>
    <mergeCell ref="H20:I20"/>
    <mergeCell ref="A18:G18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H24:I24"/>
    <mergeCell ref="A41:C41"/>
    <mergeCell ref="G41:I41"/>
    <mergeCell ref="H18:I18"/>
    <mergeCell ref="A33:G33"/>
    <mergeCell ref="H33:I33"/>
    <mergeCell ref="A34:G34"/>
    <mergeCell ref="H34:I34"/>
    <mergeCell ref="A35:G35"/>
    <mergeCell ref="H35:I35"/>
    <mergeCell ref="A36:G36"/>
    <mergeCell ref="H36:I36"/>
    <mergeCell ref="A30:G30"/>
    <mergeCell ref="H30:I30"/>
    <mergeCell ref="A31:G31"/>
    <mergeCell ref="A28:G28"/>
    <mergeCell ref="H28:I28"/>
    <mergeCell ref="A27:G27"/>
    <mergeCell ref="H27:I27"/>
    <mergeCell ref="A37:G37"/>
    <mergeCell ref="H37:I37"/>
    <mergeCell ref="A32:G32"/>
    <mergeCell ref="H32:I32"/>
    <mergeCell ref="A29:G29"/>
    <mergeCell ref="H29:I2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L18" sqref="L18"/>
    </sheetView>
  </sheetViews>
  <sheetFormatPr defaultRowHeight="15" x14ac:dyDescent="0.25"/>
  <sheetData>
    <row r="1" spans="1:9" ht="18.75" x14ac:dyDescent="0.3">
      <c r="A1" s="90" t="s">
        <v>29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C2" s="98" t="s">
        <v>79</v>
      </c>
      <c r="D2" s="98"/>
      <c r="E2" s="98"/>
      <c r="F2" s="98"/>
    </row>
    <row r="3" spans="1:9" ht="15.75" thickBot="1" x14ac:dyDescent="0.3">
      <c r="A3" s="51"/>
      <c r="B3" s="52"/>
      <c r="C3" s="52"/>
      <c r="D3" s="52"/>
      <c r="E3" s="52"/>
      <c r="F3" s="52"/>
      <c r="G3" s="53"/>
      <c r="H3" s="94" t="s">
        <v>3</v>
      </c>
      <c r="I3" s="95"/>
    </row>
    <row r="4" spans="1:9" x14ac:dyDescent="0.25">
      <c r="A4" s="87" t="s">
        <v>80</v>
      </c>
      <c r="B4" s="88"/>
      <c r="C4" s="88"/>
      <c r="D4" s="88"/>
      <c r="E4" s="88"/>
      <c r="F4" s="88"/>
      <c r="G4" s="117"/>
      <c r="H4" s="172">
        <v>89529.23</v>
      </c>
      <c r="I4" s="173"/>
    </row>
    <row r="5" spans="1:9" x14ac:dyDescent="0.25">
      <c r="A5" s="18"/>
      <c r="B5" s="108"/>
      <c r="C5" s="108"/>
      <c r="D5" s="108"/>
      <c r="E5" s="108"/>
      <c r="F5" s="108"/>
      <c r="G5" s="19"/>
      <c r="H5" s="24"/>
      <c r="I5" s="25"/>
    </row>
    <row r="6" spans="1:9" x14ac:dyDescent="0.25">
      <c r="A6" s="10" t="s">
        <v>95</v>
      </c>
      <c r="B6" s="11"/>
      <c r="C6" s="11"/>
      <c r="D6" s="11"/>
      <c r="E6" s="11"/>
      <c r="F6" s="11"/>
      <c r="G6" s="11"/>
      <c r="H6" s="174">
        <v>112832.26000000001</v>
      </c>
      <c r="I6" s="175"/>
    </row>
    <row r="7" spans="1:9" x14ac:dyDescent="0.25">
      <c r="A7" s="87" t="s">
        <v>110</v>
      </c>
      <c r="B7" s="88"/>
      <c r="C7" s="88"/>
      <c r="D7" s="88"/>
      <c r="E7" s="88"/>
      <c r="F7" s="88"/>
      <c r="G7" s="117"/>
      <c r="H7" s="131">
        <v>27864.01</v>
      </c>
      <c r="I7" s="118"/>
    </row>
    <row r="8" spans="1:9" x14ac:dyDescent="0.25">
      <c r="A8" s="59" t="s">
        <v>56</v>
      </c>
      <c r="B8" s="60"/>
      <c r="C8" s="60"/>
      <c r="D8" s="60"/>
      <c r="E8" s="60"/>
      <c r="F8" s="60"/>
      <c r="G8" s="61"/>
      <c r="H8" s="72">
        <v>2340</v>
      </c>
      <c r="I8" s="73"/>
    </row>
    <row r="9" spans="1:9" ht="15.75" thickBot="1" x14ac:dyDescent="0.3">
      <c r="A9" s="59"/>
      <c r="B9" s="60"/>
      <c r="C9" s="60"/>
      <c r="D9" s="60"/>
      <c r="E9" s="60"/>
      <c r="F9" s="60"/>
      <c r="G9" s="102"/>
      <c r="H9" s="62"/>
      <c r="I9" s="63"/>
    </row>
    <row r="10" spans="1:9" ht="15.75" thickBot="1" x14ac:dyDescent="0.3">
      <c r="A10" s="54" t="s">
        <v>107</v>
      </c>
      <c r="B10" s="55"/>
      <c r="C10" s="55"/>
      <c r="D10" s="55"/>
      <c r="E10" s="55"/>
      <c r="F10" s="55"/>
      <c r="G10" s="154"/>
      <c r="H10" s="85">
        <f>H11+H12+H13+H14+H15+H17+H18+H20+H21+H22+H23+H24+H25+H26+H27+H19</f>
        <v>92827.22</v>
      </c>
      <c r="I10" s="134"/>
    </row>
    <row r="11" spans="1:9" x14ac:dyDescent="0.25">
      <c r="A11" s="64" t="s">
        <v>62</v>
      </c>
      <c r="B11" s="65"/>
      <c r="C11" s="65"/>
      <c r="D11" s="65"/>
      <c r="E11" s="65"/>
      <c r="F11" s="65"/>
      <c r="G11" s="65"/>
      <c r="H11" s="67">
        <v>0</v>
      </c>
      <c r="I11" s="68"/>
    </row>
    <row r="12" spans="1:9" x14ac:dyDescent="0.25">
      <c r="A12" s="59" t="s">
        <v>5</v>
      </c>
      <c r="B12" s="60"/>
      <c r="C12" s="60"/>
      <c r="D12" s="60"/>
      <c r="E12" s="60"/>
      <c r="F12" s="60"/>
      <c r="G12" s="102"/>
      <c r="H12" s="62"/>
      <c r="I12" s="63"/>
    </row>
    <row r="13" spans="1:9" x14ac:dyDescent="0.25">
      <c r="A13" s="59" t="s">
        <v>6</v>
      </c>
      <c r="B13" s="60"/>
      <c r="C13" s="60"/>
      <c r="D13" s="60"/>
      <c r="E13" s="60"/>
      <c r="F13" s="60"/>
      <c r="G13" s="102"/>
      <c r="H13" s="62"/>
      <c r="I13" s="63"/>
    </row>
    <row r="14" spans="1:9" x14ac:dyDescent="0.25">
      <c r="A14" s="59" t="s">
        <v>7</v>
      </c>
      <c r="B14" s="60"/>
      <c r="C14" s="60"/>
      <c r="D14" s="60"/>
      <c r="E14" s="60"/>
      <c r="F14" s="60"/>
      <c r="G14" s="102"/>
      <c r="H14" s="62">
        <v>656.15</v>
      </c>
      <c r="I14" s="63"/>
    </row>
    <row r="15" spans="1:9" x14ac:dyDescent="0.25">
      <c r="A15" s="69" t="s">
        <v>8</v>
      </c>
      <c r="B15" s="70"/>
      <c r="C15" s="70"/>
      <c r="D15" s="70"/>
      <c r="E15" s="70"/>
      <c r="F15" s="70"/>
      <c r="G15" s="155"/>
      <c r="H15" s="62"/>
      <c r="I15" s="63"/>
    </row>
    <row r="16" spans="1:9" x14ac:dyDescent="0.25">
      <c r="A16" s="69"/>
      <c r="B16" s="70"/>
      <c r="C16" s="70"/>
      <c r="D16" s="70"/>
      <c r="E16" s="70"/>
      <c r="F16" s="70"/>
      <c r="G16" s="155"/>
      <c r="H16" s="62"/>
      <c r="I16" s="63"/>
    </row>
    <row r="17" spans="1:9" x14ac:dyDescent="0.25">
      <c r="A17" s="59" t="s">
        <v>10</v>
      </c>
      <c r="B17" s="60"/>
      <c r="C17" s="60"/>
      <c r="D17" s="60"/>
      <c r="E17" s="60"/>
      <c r="F17" s="60"/>
      <c r="G17" s="102"/>
      <c r="H17" s="62"/>
      <c r="I17" s="63"/>
    </row>
    <row r="18" spans="1:9" x14ac:dyDescent="0.25">
      <c r="A18" s="81" t="s">
        <v>0</v>
      </c>
      <c r="B18" s="82"/>
      <c r="C18" s="82"/>
      <c r="D18" s="82"/>
      <c r="E18" s="82"/>
      <c r="F18" s="82"/>
      <c r="G18" s="153"/>
      <c r="H18" s="62">
        <v>0</v>
      </c>
      <c r="I18" s="63"/>
    </row>
    <row r="19" spans="1:9" x14ac:dyDescent="0.25">
      <c r="A19" s="59" t="s">
        <v>55</v>
      </c>
      <c r="B19" s="60"/>
      <c r="C19" s="60"/>
      <c r="D19" s="60"/>
      <c r="E19" s="60"/>
      <c r="F19" s="60"/>
      <c r="G19" s="102"/>
      <c r="H19" s="24"/>
      <c r="I19" s="25"/>
    </row>
    <row r="20" spans="1:9" x14ac:dyDescent="0.25">
      <c r="A20" s="76" t="s">
        <v>11</v>
      </c>
      <c r="B20" s="77"/>
      <c r="C20" s="77"/>
      <c r="D20" s="77"/>
      <c r="E20" s="77"/>
      <c r="F20" s="77"/>
      <c r="G20" s="77"/>
      <c r="H20" s="79"/>
      <c r="I20" s="80"/>
    </row>
    <row r="21" spans="1:9" x14ac:dyDescent="0.25">
      <c r="A21" s="26" t="s">
        <v>12</v>
      </c>
      <c r="B21" s="27"/>
      <c r="C21" s="27"/>
      <c r="D21" s="27"/>
      <c r="E21" s="27"/>
      <c r="F21" s="27"/>
      <c r="G21" s="27"/>
      <c r="H21" s="72">
        <v>2701</v>
      </c>
      <c r="I21" s="73"/>
    </row>
    <row r="22" spans="1:9" x14ac:dyDescent="0.25">
      <c r="A22" s="26" t="s">
        <v>18</v>
      </c>
      <c r="B22" s="27"/>
      <c r="C22" s="27"/>
      <c r="D22" s="27"/>
      <c r="E22" s="27"/>
      <c r="F22" s="27"/>
      <c r="G22" s="27"/>
      <c r="H22" s="24">
        <v>4606.0200000000004</v>
      </c>
      <c r="I22" s="25"/>
    </row>
    <row r="23" spans="1:9" x14ac:dyDescent="0.25">
      <c r="A23" s="26" t="s">
        <v>19</v>
      </c>
      <c r="B23" s="27"/>
      <c r="C23" s="27"/>
      <c r="D23" s="27"/>
      <c r="E23" s="27"/>
      <c r="F23" s="27"/>
      <c r="G23" s="27"/>
      <c r="H23" s="36"/>
      <c r="I23" s="37"/>
    </row>
    <row r="24" spans="1:9" x14ac:dyDescent="0.25">
      <c r="A24" s="26" t="s">
        <v>13</v>
      </c>
      <c r="B24" s="27"/>
      <c r="C24" s="27"/>
      <c r="D24" s="27"/>
      <c r="E24" s="27"/>
      <c r="F24" s="27"/>
      <c r="G24" s="27"/>
      <c r="H24" s="72">
        <v>16967.7</v>
      </c>
      <c r="I24" s="73"/>
    </row>
    <row r="25" spans="1:9" x14ac:dyDescent="0.25">
      <c r="A25" s="26" t="s">
        <v>53</v>
      </c>
      <c r="B25" s="27"/>
      <c r="C25" s="27"/>
      <c r="D25" s="27"/>
      <c r="E25" s="27"/>
      <c r="F25" s="27"/>
      <c r="G25" s="27"/>
      <c r="H25" s="24">
        <v>51371.88</v>
      </c>
      <c r="I25" s="25"/>
    </row>
    <row r="26" spans="1:9" x14ac:dyDescent="0.25">
      <c r="A26" s="26" t="s">
        <v>14</v>
      </c>
      <c r="B26" s="27"/>
      <c r="C26" s="27"/>
      <c r="D26" s="27"/>
      <c r="E26" s="27"/>
      <c r="F26" s="27"/>
      <c r="G26" s="27"/>
      <c r="H26" s="36">
        <v>15771.16</v>
      </c>
      <c r="I26" s="37"/>
    </row>
    <row r="27" spans="1:9" ht="15.75" thickBot="1" x14ac:dyDescent="0.3">
      <c r="A27" s="46" t="s">
        <v>52</v>
      </c>
      <c r="B27" s="47"/>
      <c r="C27" s="47"/>
      <c r="D27" s="47"/>
      <c r="E27" s="47"/>
      <c r="F27" s="47"/>
      <c r="G27" s="47"/>
      <c r="H27" s="49">
        <v>753.31</v>
      </c>
      <c r="I27" s="50"/>
    </row>
    <row r="28" spans="1:9" ht="15.75" thickBot="1" x14ac:dyDescent="0.3">
      <c r="A28" s="54" t="s">
        <v>106</v>
      </c>
      <c r="B28" s="55"/>
      <c r="C28" s="55"/>
      <c r="D28" s="55"/>
      <c r="E28" s="55"/>
      <c r="F28" s="55"/>
      <c r="G28" s="56"/>
      <c r="H28" s="57">
        <v>111456.07</v>
      </c>
      <c r="I28" s="58"/>
    </row>
    <row r="29" spans="1:9" ht="15.75" thickBot="1" x14ac:dyDescent="0.3">
      <c r="A29" s="51"/>
      <c r="B29" s="52"/>
      <c r="C29" s="52"/>
      <c r="D29" s="52"/>
      <c r="E29" s="52"/>
      <c r="F29" s="52"/>
      <c r="G29" s="53"/>
      <c r="H29" s="51"/>
      <c r="I29" s="53"/>
    </row>
    <row r="30" spans="1:9" ht="15.75" thickBot="1" x14ac:dyDescent="0.3">
      <c r="A30" s="38" t="s">
        <v>94</v>
      </c>
      <c r="B30" s="39"/>
      <c r="C30" s="39"/>
      <c r="D30" s="39"/>
      <c r="E30" s="39"/>
      <c r="F30" s="39"/>
      <c r="G30" s="39"/>
      <c r="H30" s="41">
        <v>0</v>
      </c>
      <c r="I30" s="42"/>
    </row>
    <row r="31" spans="1:9" ht="15.75" thickBot="1" x14ac:dyDescent="0.3">
      <c r="A31" s="38" t="s">
        <v>15</v>
      </c>
      <c r="B31" s="39"/>
      <c r="C31" s="39"/>
      <c r="D31" s="39"/>
      <c r="E31" s="39"/>
      <c r="F31" s="39"/>
      <c r="G31" s="39"/>
      <c r="H31" s="41">
        <f>H10+H30</f>
        <v>92827.22</v>
      </c>
      <c r="I31" s="93"/>
    </row>
    <row r="32" spans="1:9" x14ac:dyDescent="0.25">
      <c r="A32" s="36"/>
      <c r="B32" s="176"/>
      <c r="C32" s="176"/>
      <c r="D32" s="176"/>
      <c r="E32" s="176"/>
      <c r="F32" s="176"/>
      <c r="G32" s="176"/>
      <c r="H32" s="123"/>
      <c r="I32" s="124"/>
    </row>
    <row r="33" spans="1:9" x14ac:dyDescent="0.25">
      <c r="A33" s="87" t="s">
        <v>81</v>
      </c>
      <c r="B33" s="88"/>
      <c r="C33" s="88"/>
      <c r="D33" s="88"/>
      <c r="E33" s="88"/>
      <c r="F33" s="88"/>
      <c r="G33" s="117"/>
      <c r="H33" s="125">
        <f>H4+H10-H28</f>
        <v>70900.38</v>
      </c>
      <c r="I33" s="126"/>
    </row>
    <row r="34" spans="1:9" x14ac:dyDescent="0.25">
      <c r="A34" s="87" t="s">
        <v>112</v>
      </c>
      <c r="B34" s="88"/>
      <c r="C34" s="88"/>
      <c r="D34" s="88"/>
      <c r="E34" s="88"/>
      <c r="F34" s="88"/>
      <c r="G34" s="117"/>
      <c r="H34" s="13">
        <f>H6+H7+H8-H30</f>
        <v>143036.27000000002</v>
      </c>
      <c r="I34" s="19"/>
    </row>
    <row r="35" spans="1:9" x14ac:dyDescent="0.25">
      <c r="A35" s="18"/>
      <c r="B35" s="108"/>
      <c r="C35" s="108"/>
      <c r="D35" s="108"/>
      <c r="E35" s="108"/>
      <c r="F35" s="108"/>
      <c r="G35" s="108"/>
      <c r="H35" s="18"/>
      <c r="I35" s="19"/>
    </row>
    <row r="36" spans="1:9" x14ac:dyDescent="0.25">
      <c r="A36" s="87" t="s">
        <v>16</v>
      </c>
      <c r="B36" s="88"/>
      <c r="C36" s="88"/>
      <c r="D36" s="88"/>
      <c r="E36" s="88"/>
      <c r="F36" s="88"/>
      <c r="G36" s="117"/>
      <c r="H36" s="62"/>
      <c r="I36" s="63"/>
    </row>
    <row r="37" spans="1:9" x14ac:dyDescent="0.25">
      <c r="A37" s="26" t="s">
        <v>17</v>
      </c>
      <c r="B37" s="27"/>
      <c r="C37" s="27"/>
      <c r="D37" s="27"/>
      <c r="E37" s="27"/>
      <c r="F37" s="27"/>
      <c r="G37" s="27"/>
      <c r="H37" s="103">
        <v>12</v>
      </c>
      <c r="I37" s="104"/>
    </row>
    <row r="38" spans="1:9" ht="15.75" thickBot="1" x14ac:dyDescent="0.3">
      <c r="A38" s="31" t="s">
        <v>57</v>
      </c>
      <c r="B38" s="32"/>
      <c r="C38" s="32"/>
      <c r="D38" s="32"/>
      <c r="E38" s="32"/>
      <c r="F38" s="32"/>
      <c r="G38" s="32"/>
      <c r="H38" s="105">
        <f>H10/H28*H37</f>
        <v>9.9943111218617329</v>
      </c>
      <c r="I38" s="106"/>
    </row>
    <row r="41" spans="1:9" x14ac:dyDescent="0.25">
      <c r="A41" s="20" t="s">
        <v>20</v>
      </c>
      <c r="B41" s="20"/>
      <c r="C41" s="20"/>
      <c r="G41" s="20" t="s">
        <v>21</v>
      </c>
      <c r="H41" s="20"/>
      <c r="I41" s="20"/>
    </row>
  </sheetData>
  <mergeCells count="74">
    <mergeCell ref="A38:G38"/>
    <mergeCell ref="H38:I38"/>
    <mergeCell ref="A41:C41"/>
    <mergeCell ref="G41:I41"/>
    <mergeCell ref="A37:G37"/>
    <mergeCell ref="H37:I37"/>
    <mergeCell ref="A36:G36"/>
    <mergeCell ref="H36:I36"/>
    <mergeCell ref="A34:G34"/>
    <mergeCell ref="H34:I34"/>
    <mergeCell ref="A31:G31"/>
    <mergeCell ref="H31:I31"/>
    <mergeCell ref="A32:G32"/>
    <mergeCell ref="H32:I32"/>
    <mergeCell ref="A33:G33"/>
    <mergeCell ref="H33:I33"/>
    <mergeCell ref="A27:G27"/>
    <mergeCell ref="H27:I27"/>
    <mergeCell ref="A8:G8"/>
    <mergeCell ref="H8:I8"/>
    <mergeCell ref="A35:G35"/>
    <mergeCell ref="H35:I35"/>
    <mergeCell ref="A30:G30"/>
    <mergeCell ref="H30:I30"/>
    <mergeCell ref="A29:G29"/>
    <mergeCell ref="H29:I29"/>
    <mergeCell ref="A24:G24"/>
    <mergeCell ref="H24:I24"/>
    <mergeCell ref="A25:G25"/>
    <mergeCell ref="H25:I25"/>
    <mergeCell ref="A26:G26"/>
    <mergeCell ref="H26:I26"/>
    <mergeCell ref="A19:G19"/>
    <mergeCell ref="H19:I19"/>
    <mergeCell ref="A22:G22"/>
    <mergeCell ref="H22:I22"/>
    <mergeCell ref="A23:G23"/>
    <mergeCell ref="H23:I23"/>
    <mergeCell ref="A10:G10"/>
    <mergeCell ref="H10:I10"/>
    <mergeCell ref="A14:G14"/>
    <mergeCell ref="H14:I14"/>
    <mergeCell ref="A15:G16"/>
    <mergeCell ref="H15:I16"/>
    <mergeCell ref="A28:G28"/>
    <mergeCell ref="H28:I28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20:G20"/>
    <mergeCell ref="H20:I20"/>
    <mergeCell ref="A21:G21"/>
    <mergeCell ref="H21:I21"/>
    <mergeCell ref="A7:G7"/>
    <mergeCell ref="H7:I7"/>
    <mergeCell ref="A9:G9"/>
    <mergeCell ref="H9:I9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Крас 41А </vt:lpstr>
      <vt:lpstr>Чай 9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  <vt:lpstr>Виногр. 229 4</vt:lpstr>
      <vt:lpstr>Красноар 13</vt:lpstr>
      <vt:lpstr>Цвет бул 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2016-02-19T13:36:52Z</cp:lastPrinted>
  <dcterms:created xsi:type="dcterms:W3CDTF">2014-09-05T04:32:54Z</dcterms:created>
  <dcterms:modified xsi:type="dcterms:W3CDTF">2016-04-04T13:23:05Z</dcterms:modified>
</cp:coreProperties>
</file>