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855" windowWidth="17115" windowHeight="7290" firstSheet="22" activeTab="29"/>
  </bookViews>
  <sheets>
    <sheet name="Крас 41А " sheetId="28" r:id="rId1"/>
    <sheet name="Чай 9 " sheetId="29" r:id="rId2"/>
    <sheet name="Цв бул 31 " sheetId="30" r:id="rId3"/>
    <sheet name="Пир 34 1" sheetId="31" r:id="rId4"/>
    <sheet name="пирог 6А" sheetId="32" r:id="rId5"/>
    <sheet name="гаг 44" sheetId="33" r:id="rId6"/>
    <sheet name="Гаг 25 " sheetId="34" r:id="rId7"/>
    <sheet name="Гуков 10 " sheetId="35" r:id="rId8"/>
    <sheet name="Полт 19 6 " sheetId="36" r:id="rId9"/>
    <sheet name="Пирог 34 2 " sheetId="37" r:id="rId10"/>
    <sheet name="Красн 39" sheetId="38" r:id="rId11"/>
    <sheet name="Гаг 20 " sheetId="39" r:id="rId12"/>
    <sheet name="Гаг 23" sheetId="40" r:id="rId13"/>
    <sheet name="Гаг 29А " sheetId="41" r:id="rId14"/>
    <sheet name="Гаг 48 " sheetId="42" r:id="rId15"/>
    <sheet name="Гаг 50" sheetId="43" r:id="rId16"/>
    <sheet name="Гаг 62" sheetId="45" r:id="rId17"/>
    <sheet name="Карл Л 13" sheetId="46" r:id="rId18"/>
    <sheet name="Крас 15 " sheetId="47" r:id="rId19"/>
    <sheet name="Крас 39А " sheetId="48" r:id="rId20"/>
    <sheet name="Новос 13" sheetId="49" r:id="rId21"/>
    <sheet name="Чайк 31" sheetId="50" r:id="rId22"/>
    <sheet name="Чайк 33 " sheetId="51" r:id="rId23"/>
    <sheet name="Гаг40 " sheetId="52" r:id="rId24"/>
    <sheet name="Пирог 20 " sheetId="53" r:id="rId25"/>
    <sheet name="Цвет бул.44 " sheetId="54" r:id="rId26"/>
    <sheet name="Виногр. 229 4" sheetId="55" r:id="rId27"/>
    <sheet name="Красноар 13" sheetId="56" r:id="rId28"/>
    <sheet name="Цвет бул 11" sheetId="57" r:id="rId29"/>
    <sheet name="Чайков.6" sheetId="58" r:id="rId30"/>
  </sheets>
  <calcPr calcId="144525"/>
</workbook>
</file>

<file path=xl/calcChain.xml><?xml version="1.0" encoding="utf-8"?>
<calcChain xmlns="http://schemas.openxmlformats.org/spreadsheetml/2006/main">
  <c r="H9" i="58" l="1"/>
  <c r="H33" i="58" s="1"/>
  <c r="H34" i="57"/>
  <c r="H33" i="57"/>
  <c r="H31" i="57"/>
  <c r="H9" i="57"/>
  <c r="H38" i="57" s="1"/>
  <c r="H30" i="56"/>
  <c r="H35" i="56" s="1"/>
  <c r="H9" i="56"/>
  <c r="H39" i="56" s="1"/>
  <c r="H35" i="55"/>
  <c r="H10" i="55"/>
  <c r="H32" i="55" s="1"/>
  <c r="H35" i="54"/>
  <c r="H34" i="54"/>
  <c r="H32" i="54"/>
  <c r="H10" i="54"/>
  <c r="H39" i="54" s="1"/>
  <c r="H37" i="53"/>
  <c r="H36" i="53"/>
  <c r="H34" i="53"/>
  <c r="H31" i="53"/>
  <c r="H10" i="53"/>
  <c r="H41" i="53" s="1"/>
  <c r="H31" i="58" l="1"/>
  <c r="H32" i="56"/>
  <c r="H34" i="56"/>
  <c r="H34" i="55"/>
  <c r="H39" i="55"/>
  <c r="H38" i="52" l="1"/>
  <c r="H33" i="52"/>
  <c r="H38" i="51" l="1"/>
  <c r="H38" i="50" l="1"/>
  <c r="H33" i="50"/>
  <c r="H38" i="49" l="1"/>
  <c r="H33" i="49"/>
  <c r="H38" i="48" l="1"/>
  <c r="H33" i="48"/>
  <c r="H39" i="46" l="1"/>
  <c r="H34" i="46"/>
  <c r="H30" i="46"/>
  <c r="H38" i="45" l="1"/>
  <c r="H38" i="43" l="1"/>
  <c r="H37" i="42" l="1"/>
  <c r="H32" i="42"/>
  <c r="H42" i="41" l="1"/>
  <c r="H38" i="41"/>
  <c r="H36" i="41"/>
  <c r="H11" i="41" l="1"/>
  <c r="H38" i="40" l="1"/>
  <c r="H33" i="40"/>
  <c r="H37" i="39" l="1"/>
  <c r="H32" i="39"/>
  <c r="H38" i="38" l="1"/>
  <c r="H39" i="37" l="1"/>
  <c r="H34" i="37"/>
  <c r="H30" i="37"/>
  <c r="H38" i="36" l="1"/>
  <c r="H33" i="36"/>
  <c r="H34" i="36"/>
  <c r="H30" i="35" l="1"/>
  <c r="H38" i="34" l="1"/>
  <c r="H33" i="34"/>
  <c r="H38" i="33" l="1"/>
  <c r="H38" i="32" l="1"/>
  <c r="H38" i="31" l="1"/>
  <c r="H33" i="31"/>
  <c r="H34" i="30" l="1"/>
  <c r="H37" i="29" l="1"/>
  <c r="H32" i="29"/>
  <c r="H34" i="52" l="1"/>
  <c r="H8" i="49"/>
  <c r="H34" i="49" l="1"/>
  <c r="H37" i="41" l="1"/>
  <c r="H35" i="46" l="1"/>
  <c r="H33" i="39" l="1"/>
  <c r="H10" i="38"/>
  <c r="H33" i="38" s="1"/>
  <c r="H34" i="34" l="1"/>
  <c r="H34" i="33"/>
  <c r="H33" i="29"/>
  <c r="H33" i="42" l="1"/>
  <c r="H10" i="28" l="1"/>
  <c r="H38" i="28" l="1"/>
  <c r="H33" i="28"/>
  <c r="H34" i="31" l="1"/>
  <c r="H10" i="52" l="1"/>
  <c r="H10" i="51"/>
  <c r="H33" i="51" s="1"/>
  <c r="H10" i="50"/>
  <c r="H10" i="49"/>
  <c r="H10" i="48"/>
  <c r="H9" i="47"/>
  <c r="H10" i="46"/>
  <c r="H10" i="45"/>
  <c r="H33" i="45" s="1"/>
  <c r="H10" i="43"/>
  <c r="H33" i="43" s="1"/>
  <c r="H9" i="42"/>
  <c r="H14" i="41"/>
  <c r="H10" i="40"/>
  <c r="H9" i="39"/>
  <c r="H10" i="37"/>
  <c r="H10" i="35"/>
  <c r="H10" i="34"/>
  <c r="H10" i="33"/>
  <c r="H33" i="33" s="1"/>
  <c r="H10" i="32"/>
  <c r="H33" i="32" s="1"/>
  <c r="H34" i="35" l="1"/>
  <c r="H39" i="35"/>
  <c r="H37" i="47"/>
  <c r="H32" i="47"/>
  <c r="H10" i="30"/>
  <c r="H9" i="29"/>
  <c r="H33" i="30" l="1"/>
  <c r="H38" i="30"/>
  <c r="H10" i="36"/>
  <c r="H34" i="51" l="1"/>
  <c r="H31" i="52" l="1"/>
  <c r="H34" i="50" l="1"/>
  <c r="H31" i="50" l="1"/>
  <c r="H31" i="49" l="1"/>
  <c r="H34" i="48"/>
  <c r="H31" i="48" l="1"/>
  <c r="H30" i="47" l="1"/>
  <c r="H33" i="47"/>
  <c r="H34" i="45"/>
  <c r="H34" i="43"/>
  <c r="H32" i="46" l="1"/>
  <c r="H31" i="45"/>
  <c r="H31" i="43"/>
  <c r="H30" i="42" l="1"/>
  <c r="H34" i="40"/>
  <c r="H34" i="41" l="1"/>
  <c r="H31" i="40"/>
  <c r="H30" i="39" l="1"/>
  <c r="H34" i="38" l="1"/>
  <c r="H31" i="38" l="1"/>
  <c r="H35" i="37"/>
  <c r="H32" i="37" l="1"/>
  <c r="H31" i="36" l="1"/>
  <c r="H35" i="35" l="1"/>
  <c r="H32" i="35" l="1"/>
  <c r="H31" i="34" l="1"/>
  <c r="H31" i="33"/>
  <c r="H10" i="31" l="1"/>
  <c r="H34" i="32"/>
  <c r="H31" i="32" l="1"/>
  <c r="H31" i="31" l="1"/>
  <c r="H31" i="30" l="1"/>
  <c r="H30" i="29"/>
  <c r="H34" i="28" l="1"/>
  <c r="H31" i="28" l="1"/>
</calcChain>
</file>

<file path=xl/sharedStrings.xml><?xml version="1.0" encoding="utf-8"?>
<sst xmlns="http://schemas.openxmlformats.org/spreadsheetml/2006/main" count="1034" uniqueCount="119">
  <si>
    <t>ВДГО</t>
  </si>
  <si>
    <t>ОПЛАЧЕНО</t>
  </si>
  <si>
    <t>Наименование расходов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</si>
  <si>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</si>
  <si>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</si>
  <si>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</si>
  <si>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</si>
  <si>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</si>
  <si>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</si>
  <si>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</si>
  <si>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</si>
  <si>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текущий и заявочный ремонт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</si>
  <si>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</si>
  <si>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</si>
  <si>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</si>
  <si>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</si>
  <si>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</si>
  <si>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</si>
  <si>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</si>
  <si>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</si>
  <si>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</si>
  <si>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</si>
  <si>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Чайковского № 9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</si>
  <si>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</si>
  <si>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</si>
  <si>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</si>
  <si>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</si>
  <si>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</si>
  <si>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</si>
  <si>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</si>
  <si>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</si>
  <si>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</si>
  <si>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</si>
  <si>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</si>
  <si>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</si>
  <si>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</si>
  <si>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</si>
  <si>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</si>
  <si>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</si>
  <si>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</si>
  <si>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</si>
  <si>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</si>
  <si>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</si>
  <si>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</si>
  <si>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</si>
  <si>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</si>
  <si>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</si>
  <si>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</si>
  <si>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</si>
  <si>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</si>
  <si>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</si>
  <si>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</si>
  <si>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</si>
  <si>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</si>
  <si>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</si>
  <si>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</si>
  <si>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</si>
  <si>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</si>
  <si>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</si>
  <si>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</si>
  <si>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</si>
  <si>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</si>
  <si>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</si>
  <si>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</si>
  <si>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</si>
  <si>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>Расходы ООО "Управа" по ул. Виноградная № 224/9</t>
  </si>
  <si>
    <t>Расходы ООО "Управа" по ул. Красноармейская № 13</t>
  </si>
  <si>
    <t>Расходы ООО "Управа" по ул. Цветной бульвар № 11</t>
  </si>
  <si>
    <t>Расходы по текущему ремонту:</t>
  </si>
  <si>
    <t>за 3 квартал 2015г.</t>
  </si>
  <si>
    <t>Задолженность по содержанию на 01.07.2015г.</t>
  </si>
  <si>
    <t>Текущий ремонт на 01.07.2015г.</t>
  </si>
  <si>
    <t>Задолженность по содержанию на 30.09.2015г.</t>
  </si>
  <si>
    <t xml:space="preserve">Задолженность за содержание на 01.07.2015г. </t>
  </si>
  <si>
    <t>Текущий ремонт на 01.07.15г.</t>
  </si>
  <si>
    <t xml:space="preserve">Задолженность за содержание на 30.09.2015г. </t>
  </si>
  <si>
    <t>Текущий ремонт на 30.09.15г.</t>
  </si>
  <si>
    <t>за 3 квартал  2015г.</t>
  </si>
  <si>
    <t>Задолженность  за содерж. на 01.07.2015г.</t>
  </si>
  <si>
    <t>Задолженность  за содерж. на 30.09.2015г.</t>
  </si>
  <si>
    <t>Задолженность за содержание на 01.07.2015г.</t>
  </si>
  <si>
    <t>Задолженность за содержание на 30.09.2015г.</t>
  </si>
  <si>
    <t>Задолженность за содерж. на 01.07.2015г.</t>
  </si>
  <si>
    <t>Задолженность за содерж. на 30.09.2015г.</t>
  </si>
  <si>
    <t>Задолженность по текущем. ремонту  на 01.07.2015г.</t>
  </si>
  <si>
    <t xml:space="preserve">Задолженность за содержан. на 01.07.2015г. </t>
  </si>
  <si>
    <t>Задолженность по текущему ремонту на 01.07.15г.</t>
  </si>
  <si>
    <t xml:space="preserve">Задолженность за содержан. на 30.09.2015г. </t>
  </si>
  <si>
    <t>Задолженность по текущему ремонту на 01.07.2015г.</t>
  </si>
  <si>
    <t>Задолженность  за содержание на 01.07.2015г.</t>
  </si>
  <si>
    <t>Задолженность  за содержание на 30.09.2015г.</t>
  </si>
  <si>
    <t xml:space="preserve">за 3 квартал 2015г. </t>
  </si>
  <si>
    <t>Задолженность по содерж. на 01.07.2015г.</t>
  </si>
  <si>
    <t>Задолженность по текущему ремонту  на 01.07.2015г.</t>
  </si>
  <si>
    <t>Задолженность по содерж. на 30.09.2015г.</t>
  </si>
  <si>
    <t>Задолженность по оплате за насос на 01.07.2015г.</t>
  </si>
  <si>
    <t>Задолженность по текущему ремонту на 30.09.2015г.</t>
  </si>
  <si>
    <t>Задолженность по оплате за насос на 30.09.2015г.</t>
  </si>
  <si>
    <t xml:space="preserve">Задолженность за содерж. на 01.07.2015г. </t>
  </si>
  <si>
    <t>Текущий ремонт  на 01.07.2015г.</t>
  </si>
  <si>
    <t xml:space="preserve">Задолженность за содерж. на 30.09.2015г. </t>
  </si>
  <si>
    <t xml:space="preserve">Задолженность по содерж. на 01.07.2015г. </t>
  </si>
  <si>
    <t xml:space="preserve">Задолженность по содерж. на 30.09.2015г. </t>
  </si>
  <si>
    <t>Расходы ООО "Управа" по ул. Чайковского № 6</t>
  </si>
  <si>
    <t xml:space="preserve"> Принят с  01.09.2015 г. </t>
  </si>
  <si>
    <t>Задолженность по текущ. ремонту на 01.07.2015г.</t>
  </si>
  <si>
    <t>ОПЛАЧЕНО за содержание</t>
  </si>
  <si>
    <t>Начислено за содержание</t>
  </si>
  <si>
    <t>ОПЛАЧЕНО за текущий ремонт</t>
  </si>
  <si>
    <t>Задолженность по текущему ремонту  на 30.09.2015г.</t>
  </si>
  <si>
    <t>Текущий ремонт  на 30.09.2015г.</t>
  </si>
  <si>
    <t>Содержание на 01.07.2015г.</t>
  </si>
  <si>
    <t>Акт</t>
  </si>
  <si>
    <t>Содержание на 30.09.2015г.</t>
  </si>
  <si>
    <t>Текущий ремонт на 30.09.2015г.</t>
  </si>
  <si>
    <t>Задолженность по текущ. ремонту на 30.09.2015г.</t>
  </si>
  <si>
    <t>Задолженность по текущ. ремонту  на 30.09.2015г.</t>
  </si>
  <si>
    <t>Начислено за содкржание</t>
  </si>
  <si>
    <t>Атк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</si>
</sst>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6" xfId="0" applyBorder="1"/>
    <xf numFmtId="0" fontId="0" fillId="0" borderId="5" xfId="0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8" xfId="0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2" fontId="0" fillId="0" borderId="22" xfId="0" applyNumberForma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0" fillId="0" borderId="40" xfId="0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36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0" fillId="0" borderId="0" xfId="0" applyBorder="1"/>
    <xf numFmtId="2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A35" sqref="A35:G35"/>
    </sheetView>
  </sheetViews>
  <sheetFormatPr defaultRowHeight="15" x14ac:dyDescent="0.25"/>
  <sheetData>
    <row r="1" spans="1:9" ht="18.75" x14ac:dyDescent="0.3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2" t="s">
        <v>69</v>
      </c>
      <c r="D2" s="92"/>
      <c r="E2" s="92"/>
      <c r="F2" s="92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70</v>
      </c>
      <c r="B4" s="12"/>
      <c r="C4" s="12"/>
      <c r="D4" s="12"/>
      <c r="E4" s="12"/>
      <c r="F4" s="12"/>
      <c r="G4" s="13"/>
      <c r="H4" s="95">
        <v>105164.74</v>
      </c>
      <c r="I4" s="96"/>
    </row>
    <row r="5" spans="1:9" x14ac:dyDescent="0.25">
      <c r="A5" s="76"/>
      <c r="B5" s="77"/>
      <c r="C5" s="77"/>
      <c r="D5" s="77"/>
      <c r="E5" s="77"/>
      <c r="F5" s="77"/>
      <c r="G5" s="78"/>
      <c r="H5" s="19"/>
      <c r="I5" s="20"/>
    </row>
    <row r="6" spans="1:9" x14ac:dyDescent="0.25">
      <c r="A6" s="76" t="s">
        <v>71</v>
      </c>
      <c r="B6" s="77"/>
      <c r="C6" s="77"/>
      <c r="D6" s="77"/>
      <c r="E6" s="77"/>
      <c r="F6" s="77"/>
      <c r="G6" s="78"/>
      <c r="H6" s="19">
        <v>118822.86</v>
      </c>
      <c r="I6" s="20"/>
    </row>
    <row r="7" spans="1:9" x14ac:dyDescent="0.25">
      <c r="A7" s="11" t="s">
        <v>108</v>
      </c>
      <c r="B7" s="12"/>
      <c r="C7" s="12"/>
      <c r="D7" s="12"/>
      <c r="E7" s="12"/>
      <c r="F7" s="12"/>
      <c r="G7" s="13"/>
      <c r="H7" s="25">
        <v>34323.26</v>
      </c>
      <c r="I7" s="26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81">
        <v>8340</v>
      </c>
      <c r="I8" s="82"/>
    </row>
    <row r="9" spans="1:9" ht="15.75" thickBot="1" x14ac:dyDescent="0.3">
      <c r="A9" s="25"/>
      <c r="B9" s="68"/>
      <c r="C9" s="68"/>
      <c r="D9" s="68"/>
      <c r="E9" s="68"/>
      <c r="F9" s="68"/>
      <c r="G9" s="26"/>
      <c r="H9" s="25"/>
      <c r="I9" s="26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H11+H14+H18+H19+H21+H22+H24+H25+H26+H27</f>
        <v>117407.43000000001</v>
      </c>
      <c r="I10" s="70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2986.2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 t="s">
        <v>64</v>
      </c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27" t="s">
        <v>54</v>
      </c>
      <c r="B19" s="28"/>
      <c r="C19" s="28"/>
      <c r="D19" s="28"/>
      <c r="E19" s="28"/>
      <c r="F19" s="28"/>
      <c r="G19" s="29"/>
      <c r="H19" s="79">
        <v>1467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4124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21093.09</v>
      </c>
      <c r="I24" s="26"/>
    </row>
    <row r="25" spans="1:9" x14ac:dyDescent="0.25">
      <c r="A25" s="27" t="s">
        <v>59</v>
      </c>
      <c r="B25" s="28"/>
      <c r="C25" s="28"/>
      <c r="D25" s="28"/>
      <c r="E25" s="28"/>
      <c r="F25" s="28"/>
      <c r="G25" s="29"/>
      <c r="H25" s="25">
        <v>64998.8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19954.63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84808.14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H10+H30</f>
        <v>117407.43000000001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6"/>
      <c r="H32" s="44"/>
      <c r="I32" s="46"/>
    </row>
    <row r="33" spans="1:9" x14ac:dyDescent="0.25">
      <c r="A33" s="11" t="s">
        <v>72</v>
      </c>
      <c r="B33" s="12"/>
      <c r="C33" s="12"/>
      <c r="D33" s="12"/>
      <c r="E33" s="12"/>
      <c r="F33" s="12"/>
      <c r="G33" s="13"/>
      <c r="H33" s="14">
        <f>H4+H10-H28</f>
        <v>137764.03000000003</v>
      </c>
      <c r="I33" s="20"/>
    </row>
    <row r="34" spans="1:9" x14ac:dyDescent="0.25">
      <c r="A34" s="11" t="s">
        <v>110</v>
      </c>
      <c r="B34" s="12"/>
      <c r="C34" s="12"/>
      <c r="D34" s="12"/>
      <c r="E34" s="12"/>
      <c r="F34" s="12"/>
      <c r="G34" s="13"/>
      <c r="H34" s="14">
        <f>H6+H7+H8-H30</f>
        <v>161486.12</v>
      </c>
      <c r="I34" s="15"/>
    </row>
    <row r="35" spans="1:9" x14ac:dyDescent="0.25">
      <c r="A35" s="16"/>
      <c r="B35" s="17"/>
      <c r="C35" s="17"/>
      <c r="D35" s="17"/>
      <c r="E35" s="17"/>
      <c r="F35" s="17"/>
      <c r="G35" s="18"/>
      <c r="H35" s="19"/>
      <c r="I35" s="20"/>
    </row>
    <row r="36" spans="1:9" x14ac:dyDescent="0.25">
      <c r="A36" s="22" t="s">
        <v>16</v>
      </c>
      <c r="B36" s="23"/>
      <c r="C36" s="23"/>
      <c r="D36" s="23"/>
      <c r="E36" s="23"/>
      <c r="F36" s="23"/>
      <c r="G36" s="24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30">
        <v>7.5</v>
      </c>
      <c r="I37" s="31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35">
        <f>H10/H28*H37</f>
        <v>10.382915189508932</v>
      </c>
      <c r="I38" s="36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21:G21"/>
    <mergeCell ref="H21:I21"/>
    <mergeCell ref="A7:G7"/>
    <mergeCell ref="H7:I7"/>
    <mergeCell ref="A8:G8"/>
    <mergeCell ref="H8:I8"/>
    <mergeCell ref="A20:G20"/>
    <mergeCell ref="H20:I20"/>
    <mergeCell ref="A18:G18"/>
    <mergeCell ref="H18:I18"/>
    <mergeCell ref="A19:G19"/>
    <mergeCell ref="H19:I19"/>
    <mergeCell ref="A9:G9"/>
    <mergeCell ref="H9:I9"/>
    <mergeCell ref="A10:G10"/>
    <mergeCell ref="H10:I10"/>
    <mergeCell ref="A11:G11"/>
    <mergeCell ref="H11:I11"/>
    <mergeCell ref="A12:G12"/>
    <mergeCell ref="H12:I12"/>
    <mergeCell ref="A15:G16"/>
    <mergeCell ref="H15:I16"/>
    <mergeCell ref="A17:G17"/>
    <mergeCell ref="H17:I17"/>
    <mergeCell ref="A14:G14"/>
    <mergeCell ref="H14:I14"/>
    <mergeCell ref="A13:G13"/>
    <mergeCell ref="H13:I13"/>
    <mergeCell ref="A25:G25"/>
    <mergeCell ref="H25:I25"/>
    <mergeCell ref="A27:G27"/>
    <mergeCell ref="H27:I27"/>
    <mergeCell ref="A30:G30"/>
    <mergeCell ref="H30:I30"/>
    <mergeCell ref="A29:G29"/>
    <mergeCell ref="H29:I29"/>
    <mergeCell ref="A28:G28"/>
    <mergeCell ref="H28:I28"/>
    <mergeCell ref="A22:G22"/>
    <mergeCell ref="H22:I22"/>
    <mergeCell ref="A23:G23"/>
    <mergeCell ref="H23:I23"/>
    <mergeCell ref="A24:G24"/>
    <mergeCell ref="H24:I24"/>
    <mergeCell ref="A33:G33"/>
    <mergeCell ref="H33:I33"/>
    <mergeCell ref="A26:G26"/>
    <mergeCell ref="H26:I26"/>
    <mergeCell ref="A31:G31"/>
    <mergeCell ref="H31:I31"/>
    <mergeCell ref="A32:G32"/>
    <mergeCell ref="H32:I32"/>
    <mergeCell ref="A34:G34"/>
    <mergeCell ref="H34:I34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2" workbookViewId="0">
      <selection activeCell="H6" sqref="H6:I6"/>
    </sheetView>
  </sheetViews>
  <sheetFormatPr defaultRowHeight="15" x14ac:dyDescent="0.25"/>
  <sheetData>
    <row r="1" spans="1:11" ht="18.75" x14ac:dyDescent="0.3">
      <c r="A1" s="91" t="s">
        <v>37</v>
      </c>
      <c r="B1" s="91"/>
      <c r="C1" s="91"/>
      <c r="D1" s="91"/>
      <c r="E1" s="91"/>
      <c r="F1" s="91"/>
      <c r="G1" s="91"/>
      <c r="H1" s="91"/>
      <c r="I1" s="91"/>
    </row>
    <row r="2" spans="1:11" ht="15.75" thickBot="1" x14ac:dyDescent="0.3">
      <c r="C2" s="98" t="s">
        <v>69</v>
      </c>
      <c r="D2" s="98"/>
      <c r="E2" s="98"/>
      <c r="F2" s="98"/>
    </row>
    <row r="3" spans="1:11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11" x14ac:dyDescent="0.25">
      <c r="A4" s="11" t="s">
        <v>82</v>
      </c>
      <c r="B4" s="12"/>
      <c r="C4" s="12"/>
      <c r="D4" s="12"/>
      <c r="E4" s="12"/>
      <c r="F4" s="12"/>
      <c r="G4" s="12"/>
      <c r="H4" s="95">
        <v>91566.45</v>
      </c>
      <c r="I4" s="96"/>
    </row>
    <row r="5" spans="1:11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11" x14ac:dyDescent="0.25">
      <c r="A6" s="11" t="s">
        <v>74</v>
      </c>
      <c r="B6" s="12"/>
      <c r="C6" s="12"/>
      <c r="D6" s="12"/>
      <c r="E6" s="12"/>
      <c r="F6" s="12"/>
      <c r="G6" s="12"/>
      <c r="H6" s="19">
        <v>126891.91</v>
      </c>
      <c r="I6" s="20"/>
    </row>
    <row r="7" spans="1:11" x14ac:dyDescent="0.25">
      <c r="A7" s="76" t="s">
        <v>108</v>
      </c>
      <c r="B7" s="77"/>
      <c r="C7" s="77"/>
      <c r="D7" s="77"/>
      <c r="E7" s="77"/>
      <c r="F7" s="77"/>
      <c r="G7" s="103"/>
      <c r="H7" s="30">
        <v>22363.52</v>
      </c>
      <c r="I7" s="31"/>
    </row>
    <row r="8" spans="1:11" x14ac:dyDescent="0.25">
      <c r="A8" s="60" t="s">
        <v>56</v>
      </c>
      <c r="B8" s="61"/>
      <c r="C8" s="61"/>
      <c r="D8" s="61"/>
      <c r="E8" s="61"/>
      <c r="F8" s="61"/>
      <c r="G8" s="62"/>
      <c r="H8" s="79">
        <v>4020</v>
      </c>
      <c r="I8" s="80"/>
    </row>
    <row r="9" spans="1:11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11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</f>
        <v>83609.26999999999</v>
      </c>
      <c r="I10" s="141"/>
    </row>
    <row r="11" spans="1:11" x14ac:dyDescent="0.25">
      <c r="A11" s="71" t="s">
        <v>62</v>
      </c>
      <c r="B11" s="72"/>
      <c r="C11" s="72"/>
      <c r="D11" s="72"/>
      <c r="E11" s="72"/>
      <c r="F11" s="72"/>
      <c r="G11" s="72"/>
      <c r="H11" s="74">
        <v>9962.4500000000007</v>
      </c>
      <c r="I11" s="75"/>
      <c r="K11" s="3"/>
    </row>
    <row r="12" spans="1:11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11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11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11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11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25"/>
      <c r="I19" s="26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1979.52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79">
        <v>12623.77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43045.01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13214.81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s="3" customFormat="1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51755.57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f>H31</f>
        <v>30000</v>
      </c>
      <c r="I30" s="94"/>
    </row>
    <row r="31" spans="1:9" ht="15.75" thickBot="1" x14ac:dyDescent="0.3">
      <c r="A31" s="60" t="s">
        <v>112</v>
      </c>
      <c r="B31" s="61"/>
      <c r="C31" s="61"/>
      <c r="D31" s="61"/>
      <c r="E31" s="61"/>
      <c r="F31" s="61"/>
      <c r="G31" s="105"/>
      <c r="H31" s="81">
        <v>30000</v>
      </c>
      <c r="I31" s="82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0"/>
      <c r="H32" s="179">
        <f>H10+H30</f>
        <v>113609.26999999999</v>
      </c>
      <c r="I32" s="180"/>
    </row>
    <row r="33" spans="1:9" x14ac:dyDescent="0.25">
      <c r="A33" s="44"/>
      <c r="B33" s="45"/>
      <c r="C33" s="45"/>
      <c r="D33" s="45"/>
      <c r="E33" s="45"/>
      <c r="F33" s="45"/>
      <c r="G33" s="45"/>
      <c r="H33" s="124"/>
      <c r="I33" s="125"/>
    </row>
    <row r="34" spans="1:9" x14ac:dyDescent="0.25">
      <c r="A34" s="11" t="s">
        <v>83</v>
      </c>
      <c r="B34" s="12"/>
      <c r="C34" s="12"/>
      <c r="D34" s="12"/>
      <c r="E34" s="12"/>
      <c r="F34" s="12"/>
      <c r="G34" s="12"/>
      <c r="H34" s="126">
        <f>H4+H10-H28</f>
        <v>123420.14999999997</v>
      </c>
      <c r="I34" s="127"/>
    </row>
    <row r="35" spans="1:9" x14ac:dyDescent="0.25">
      <c r="A35" s="11" t="s">
        <v>110</v>
      </c>
      <c r="B35" s="12"/>
      <c r="C35" s="12"/>
      <c r="D35" s="12"/>
      <c r="E35" s="12"/>
      <c r="F35" s="12"/>
      <c r="G35" s="12"/>
      <c r="H35" s="14">
        <f>H6+H7+H8-H30</f>
        <v>123275.43</v>
      </c>
      <c r="I35" s="15"/>
    </row>
    <row r="36" spans="1:9" x14ac:dyDescent="0.25">
      <c r="A36" s="76"/>
      <c r="B36" s="77"/>
      <c r="C36" s="77"/>
      <c r="D36" s="77"/>
      <c r="E36" s="77"/>
      <c r="F36" s="77"/>
      <c r="G36" s="103"/>
      <c r="H36" s="19"/>
      <c r="I36" s="20"/>
    </row>
    <row r="37" spans="1:9" x14ac:dyDescent="0.25">
      <c r="A37" s="60" t="s">
        <v>16</v>
      </c>
      <c r="B37" s="61"/>
      <c r="C37" s="61"/>
      <c r="D37" s="61"/>
      <c r="E37" s="61"/>
      <c r="F37" s="61"/>
      <c r="G37" s="105"/>
      <c r="H37" s="63"/>
      <c r="I37" s="64"/>
    </row>
    <row r="38" spans="1:9" x14ac:dyDescent="0.25">
      <c r="A38" s="27" t="s">
        <v>17</v>
      </c>
      <c r="B38" s="28"/>
      <c r="C38" s="28"/>
      <c r="D38" s="28"/>
      <c r="E38" s="28"/>
      <c r="F38" s="28"/>
      <c r="G38" s="28"/>
      <c r="H38" s="14">
        <v>8.1</v>
      </c>
      <c r="I38" s="15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3"/>
      <c r="H39" s="108">
        <f>H10/H28*H38</f>
        <v>13.085259944002159</v>
      </c>
      <c r="I39" s="109"/>
    </row>
    <row r="42" spans="1:9" x14ac:dyDescent="0.25">
      <c r="A42" s="21" t="s">
        <v>20</v>
      </c>
      <c r="B42" s="21"/>
      <c r="C42" s="21"/>
      <c r="G42" s="21" t="s">
        <v>21</v>
      </c>
      <c r="H42" s="21"/>
      <c r="I42" s="21"/>
    </row>
  </sheetData>
  <mergeCells count="76">
    <mergeCell ref="A42:C42"/>
    <mergeCell ref="G42:I42"/>
    <mergeCell ref="A8:G8"/>
    <mergeCell ref="H8:I8"/>
    <mergeCell ref="H19:I19"/>
    <mergeCell ref="A36:G36"/>
    <mergeCell ref="H36:I36"/>
    <mergeCell ref="A37:G37"/>
    <mergeCell ref="H37:I37"/>
    <mergeCell ref="A38:G38"/>
    <mergeCell ref="H38:I38"/>
    <mergeCell ref="A35:G35"/>
    <mergeCell ref="H35:I35"/>
    <mergeCell ref="A33:G33"/>
    <mergeCell ref="H33:I33"/>
    <mergeCell ref="A34:G34"/>
    <mergeCell ref="H34:I34"/>
    <mergeCell ref="A39:G39"/>
    <mergeCell ref="H39:I39"/>
    <mergeCell ref="A30:G30"/>
    <mergeCell ref="H30:I30"/>
    <mergeCell ref="A31:G31"/>
    <mergeCell ref="H31:I31"/>
    <mergeCell ref="A32:G32"/>
    <mergeCell ref="H32:I32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A19:G19"/>
    <mergeCell ref="H9:I9"/>
    <mergeCell ref="A28:G28"/>
    <mergeCell ref="H28:I28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A29:G29"/>
    <mergeCell ref="H29:I29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H13:I13"/>
    <mergeCell ref="A7:G7"/>
    <mergeCell ref="H7:I7"/>
    <mergeCell ref="A9:G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28" sqref="L28"/>
    </sheetView>
  </sheetViews>
  <sheetFormatPr defaultRowHeight="15" x14ac:dyDescent="0.25"/>
  <sheetData>
    <row r="1" spans="1:9" ht="18.75" x14ac:dyDescent="0.3">
      <c r="A1" s="91" t="s">
        <v>33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91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76" t="s">
        <v>92</v>
      </c>
      <c r="B4" s="77"/>
      <c r="C4" s="77"/>
      <c r="D4" s="77"/>
      <c r="E4" s="77"/>
      <c r="F4" s="77"/>
      <c r="G4" s="103"/>
      <c r="H4" s="95">
        <v>56224.53</v>
      </c>
      <c r="I4" s="96"/>
    </row>
    <row r="5" spans="1:9" x14ac:dyDescent="0.25">
      <c r="A5" s="25"/>
      <c r="B5" s="68"/>
      <c r="C5" s="68"/>
      <c r="D5" s="68"/>
      <c r="E5" s="68"/>
      <c r="F5" s="68"/>
      <c r="G5" s="26"/>
      <c r="H5" s="19"/>
      <c r="I5" s="20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159">
        <v>408904.23</v>
      </c>
      <c r="I6" s="177"/>
    </row>
    <row r="7" spans="1:9" x14ac:dyDescent="0.25">
      <c r="A7" s="11" t="s">
        <v>108</v>
      </c>
      <c r="B7" s="12"/>
      <c r="C7" s="12"/>
      <c r="D7" s="12"/>
      <c r="E7" s="12"/>
      <c r="F7" s="12"/>
      <c r="G7" s="13"/>
      <c r="H7" s="19">
        <v>9876.56</v>
      </c>
      <c r="I7" s="20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204">
        <v>1440</v>
      </c>
      <c r="I8" s="205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H11+H12+H13+H14+H15+H17+H18+H20+H21+H22+H23+H24+H25+H26+H27+H19</f>
        <v>99830.930000000008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1599.82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199" t="s">
        <v>0</v>
      </c>
      <c r="B18" s="200"/>
      <c r="C18" s="200"/>
      <c r="D18" s="200"/>
      <c r="E18" s="200"/>
      <c r="F18" s="200"/>
      <c r="G18" s="201"/>
      <c r="H18" s="202">
        <v>0</v>
      </c>
      <c r="I18" s="203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192">
        <v>1285.2</v>
      </c>
      <c r="I19" s="193"/>
    </row>
    <row r="20" spans="1:9" x14ac:dyDescent="0.25">
      <c r="A20" s="196" t="s">
        <v>11</v>
      </c>
      <c r="B20" s="197"/>
      <c r="C20" s="197"/>
      <c r="D20" s="197"/>
      <c r="E20" s="197"/>
      <c r="F20" s="197"/>
      <c r="G20" s="198"/>
      <c r="H20" s="190"/>
      <c r="I20" s="191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194">
        <v>3505.4</v>
      </c>
      <c r="I21" s="195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190">
        <v>1261.02</v>
      </c>
      <c r="I22" s="191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190"/>
      <c r="I23" s="191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190">
        <v>17585.82</v>
      </c>
      <c r="I24" s="191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192">
        <v>55907.41</v>
      </c>
      <c r="I25" s="193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184">
        <v>17163.57</v>
      </c>
      <c r="I26" s="185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186">
        <v>873.84</v>
      </c>
      <c r="I27" s="187"/>
    </row>
    <row r="28" spans="1:9" s="3" customFormat="1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87625.4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188"/>
      <c r="I29" s="189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H10+H30</f>
        <v>99830.930000000008</v>
      </c>
      <c r="I31" s="43"/>
    </row>
    <row r="32" spans="1:9" x14ac:dyDescent="0.25">
      <c r="A32" s="95"/>
      <c r="B32" s="161"/>
      <c r="C32" s="161"/>
      <c r="D32" s="161"/>
      <c r="E32" s="161"/>
      <c r="F32" s="161"/>
      <c r="G32" s="96"/>
      <c r="H32" s="44"/>
      <c r="I32" s="46"/>
    </row>
    <row r="33" spans="1:9" x14ac:dyDescent="0.25">
      <c r="A33" s="76" t="s">
        <v>94</v>
      </c>
      <c r="B33" s="77"/>
      <c r="C33" s="77"/>
      <c r="D33" s="77"/>
      <c r="E33" s="77"/>
      <c r="F33" s="77"/>
      <c r="G33" s="103"/>
      <c r="H33" s="14">
        <f>H4+H10-H28</f>
        <v>68430.060000000027</v>
      </c>
      <c r="I33" s="20"/>
    </row>
    <row r="34" spans="1:9" x14ac:dyDescent="0.25">
      <c r="A34" s="11" t="s">
        <v>115</v>
      </c>
      <c r="B34" s="12"/>
      <c r="C34" s="12"/>
      <c r="D34" s="12"/>
      <c r="E34" s="12"/>
      <c r="F34" s="12"/>
      <c r="G34" s="13"/>
      <c r="H34" s="14">
        <f>H6-H7-H8+H30</f>
        <v>397587.67</v>
      </c>
      <c r="I34" s="20"/>
    </row>
    <row r="35" spans="1:9" x14ac:dyDescent="0.25">
      <c r="A35" s="181"/>
      <c r="B35" s="182"/>
      <c r="C35" s="182"/>
      <c r="D35" s="182"/>
      <c r="E35" s="182"/>
      <c r="F35" s="182"/>
      <c r="G35" s="183"/>
      <c r="H35" s="25"/>
      <c r="I35" s="26"/>
    </row>
    <row r="36" spans="1:9" x14ac:dyDescent="0.25">
      <c r="A36" s="76" t="s">
        <v>16</v>
      </c>
      <c r="B36" s="77"/>
      <c r="C36" s="77"/>
      <c r="D36" s="77"/>
      <c r="E36" s="77"/>
      <c r="F36" s="77"/>
      <c r="G36" s="78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30">
        <v>9</v>
      </c>
      <c r="I37" s="31"/>
    </row>
    <row r="38" spans="1:9" ht="15.75" thickBot="1" x14ac:dyDescent="0.3">
      <c r="A38" s="32" t="s">
        <v>60</v>
      </c>
      <c r="B38" s="33"/>
      <c r="C38" s="33"/>
      <c r="D38" s="33"/>
      <c r="E38" s="33"/>
      <c r="F38" s="33"/>
      <c r="G38" s="34"/>
      <c r="H38" s="108">
        <f>H10/H28*H37</f>
        <v>10.253629312961769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  <mergeCell ref="A10:G10"/>
    <mergeCell ref="H10:I10"/>
    <mergeCell ref="H15:I16"/>
    <mergeCell ref="A7:G7"/>
    <mergeCell ref="H7:I7"/>
    <mergeCell ref="A9:G9"/>
    <mergeCell ref="H9:I9"/>
    <mergeCell ref="A8:G8"/>
    <mergeCell ref="H8:I8"/>
    <mergeCell ref="A17:G17"/>
    <mergeCell ref="H17:I17"/>
    <mergeCell ref="A18:G18"/>
    <mergeCell ref="H18:I18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21:I21"/>
    <mergeCell ref="H19:I19"/>
    <mergeCell ref="A19:G19"/>
    <mergeCell ref="A22:G22"/>
    <mergeCell ref="H22:I22"/>
    <mergeCell ref="A20:G20"/>
    <mergeCell ref="H20:I20"/>
    <mergeCell ref="A21:G21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2:G32"/>
    <mergeCell ref="H32:I32"/>
    <mergeCell ref="A30:G30"/>
    <mergeCell ref="H30:I30"/>
    <mergeCell ref="A31:G31"/>
    <mergeCell ref="H31:I31"/>
    <mergeCell ref="A28:G28"/>
    <mergeCell ref="H28:I28"/>
    <mergeCell ref="A29:G29"/>
    <mergeCell ref="H29:I29"/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6" workbookViewId="0">
      <selection activeCell="E38" sqref="E38"/>
    </sheetView>
  </sheetViews>
  <sheetFormatPr defaultRowHeight="15" x14ac:dyDescent="0.25"/>
  <sheetData>
    <row r="1" spans="1:9" ht="18.75" x14ac:dyDescent="0.3">
      <c r="A1" s="91" t="s">
        <v>38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95">
        <v>67308.66</v>
      </c>
      <c r="I4" s="96"/>
    </row>
    <row r="5" spans="1:9" x14ac:dyDescent="0.25">
      <c r="A5" s="11"/>
      <c r="B5" s="12"/>
      <c r="C5" s="12"/>
      <c r="D5" s="12"/>
      <c r="E5" s="12"/>
      <c r="F5" s="12"/>
      <c r="G5" s="12"/>
      <c r="H5" s="19"/>
      <c r="I5" s="20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14">
        <v>61480</v>
      </c>
      <c r="I6" s="15"/>
    </row>
    <row r="7" spans="1:9" x14ac:dyDescent="0.25">
      <c r="A7" s="60" t="s">
        <v>56</v>
      </c>
      <c r="B7" s="61"/>
      <c r="C7" s="61"/>
      <c r="D7" s="61"/>
      <c r="E7" s="61"/>
      <c r="F7" s="61"/>
      <c r="G7" s="62"/>
      <c r="H7" s="81">
        <v>1020</v>
      </c>
      <c r="I7" s="82"/>
    </row>
    <row r="8" spans="1:9" ht="15.75" thickBot="1" x14ac:dyDescent="0.3">
      <c r="A8" s="25"/>
      <c r="B8" s="68"/>
      <c r="C8" s="68"/>
      <c r="D8" s="68"/>
      <c r="E8" s="68"/>
      <c r="F8" s="68"/>
      <c r="G8" s="26"/>
      <c r="H8" s="25"/>
      <c r="I8" s="26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155"/>
      <c r="H9" s="69">
        <f>H10+H11+H12+H13+H14+H16+H17+H19+H20+H21+H22+H23+H24+H25+H26+H18</f>
        <v>36115.21</v>
      </c>
      <c r="I9" s="141"/>
    </row>
    <row r="10" spans="1:9" x14ac:dyDescent="0.25">
      <c r="A10" s="71" t="s">
        <v>62</v>
      </c>
      <c r="B10" s="72"/>
      <c r="C10" s="72"/>
      <c r="D10" s="72"/>
      <c r="E10" s="72"/>
      <c r="F10" s="72"/>
      <c r="G10" s="72"/>
      <c r="H10" s="128">
        <v>0</v>
      </c>
      <c r="I10" s="129"/>
    </row>
    <row r="11" spans="1:9" x14ac:dyDescent="0.25">
      <c r="A11" s="60" t="s">
        <v>5</v>
      </c>
      <c r="B11" s="61"/>
      <c r="C11" s="61"/>
      <c r="D11" s="61"/>
      <c r="E11" s="61"/>
      <c r="F11" s="61"/>
      <c r="G11" s="105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105"/>
      <c r="H13" s="63">
        <v>648.85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156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0" t="s">
        <v>10</v>
      </c>
      <c r="B16" s="61"/>
      <c r="C16" s="61"/>
      <c r="D16" s="61"/>
      <c r="E16" s="61"/>
      <c r="F16" s="61"/>
      <c r="G16" s="105"/>
      <c r="H16" s="63"/>
      <c r="I16" s="64"/>
    </row>
    <row r="17" spans="1:9" x14ac:dyDescent="0.25">
      <c r="A17" s="88" t="s">
        <v>0</v>
      </c>
      <c r="B17" s="89"/>
      <c r="C17" s="89"/>
      <c r="D17" s="89"/>
      <c r="E17" s="89"/>
      <c r="F17" s="89"/>
      <c r="G17" s="154"/>
      <c r="H17" s="63">
        <v>0</v>
      </c>
      <c r="I17" s="64"/>
    </row>
    <row r="18" spans="1:9" x14ac:dyDescent="0.25">
      <c r="A18" s="60" t="s">
        <v>55</v>
      </c>
      <c r="B18" s="61"/>
      <c r="C18" s="61"/>
      <c r="D18" s="61"/>
      <c r="E18" s="61"/>
      <c r="F18" s="61"/>
      <c r="G18" s="105"/>
      <c r="H18" s="63">
        <v>466.65</v>
      </c>
      <c r="I18" s="64"/>
    </row>
    <row r="19" spans="1:9" x14ac:dyDescent="0.25">
      <c r="A19" s="83" t="s">
        <v>11</v>
      </c>
      <c r="B19" s="84"/>
      <c r="C19" s="84"/>
      <c r="D19" s="84"/>
      <c r="E19" s="84"/>
      <c r="F19" s="84"/>
      <c r="G19" s="84"/>
      <c r="H19" s="86"/>
      <c r="I19" s="87"/>
    </row>
    <row r="20" spans="1:9" x14ac:dyDescent="0.25">
      <c r="A20" s="27" t="s">
        <v>12</v>
      </c>
      <c r="B20" s="28"/>
      <c r="C20" s="28"/>
      <c r="D20" s="28"/>
      <c r="E20" s="28"/>
      <c r="F20" s="28"/>
      <c r="G20" s="28"/>
      <c r="H20" s="79">
        <v>989.76</v>
      </c>
      <c r="I20" s="80"/>
    </row>
    <row r="21" spans="1:9" x14ac:dyDescent="0.25">
      <c r="A21" s="27" t="s">
        <v>18</v>
      </c>
      <c r="B21" s="28"/>
      <c r="C21" s="28"/>
      <c r="D21" s="28"/>
      <c r="E21" s="28"/>
      <c r="F21" s="28"/>
      <c r="G21" s="28"/>
      <c r="H21" s="25">
        <v>1261.02</v>
      </c>
      <c r="I21" s="26"/>
    </row>
    <row r="22" spans="1:9" x14ac:dyDescent="0.25">
      <c r="A22" s="27" t="s">
        <v>19</v>
      </c>
      <c r="B22" s="28"/>
      <c r="C22" s="28"/>
      <c r="D22" s="28"/>
      <c r="E22" s="28"/>
      <c r="F22" s="28"/>
      <c r="G22" s="28"/>
      <c r="H22" s="37"/>
      <c r="I22" s="38"/>
    </row>
    <row r="23" spans="1:9" x14ac:dyDescent="0.25">
      <c r="A23" s="27" t="s">
        <v>13</v>
      </c>
      <c r="B23" s="28"/>
      <c r="C23" s="28"/>
      <c r="D23" s="28"/>
      <c r="E23" s="28"/>
      <c r="F23" s="28"/>
      <c r="G23" s="28"/>
      <c r="H23" s="79">
        <v>4189.6499999999996</v>
      </c>
      <c r="I23" s="80"/>
    </row>
    <row r="24" spans="1:9" x14ac:dyDescent="0.25">
      <c r="A24" s="27" t="s">
        <v>53</v>
      </c>
      <c r="B24" s="28"/>
      <c r="C24" s="28"/>
      <c r="D24" s="28"/>
      <c r="E24" s="28"/>
      <c r="F24" s="28"/>
      <c r="G24" s="28"/>
      <c r="H24" s="25">
        <v>21182.44</v>
      </c>
      <c r="I24" s="26"/>
    </row>
    <row r="25" spans="1:9" x14ac:dyDescent="0.25">
      <c r="A25" s="27" t="s">
        <v>14</v>
      </c>
      <c r="B25" s="28"/>
      <c r="C25" s="28"/>
      <c r="D25" s="28"/>
      <c r="E25" s="28"/>
      <c r="F25" s="28"/>
      <c r="G25" s="28"/>
      <c r="H25" s="206">
        <v>6503</v>
      </c>
      <c r="I25" s="207"/>
    </row>
    <row r="26" spans="1:9" ht="15.75" thickBot="1" x14ac:dyDescent="0.3">
      <c r="A26" s="47" t="s">
        <v>52</v>
      </c>
      <c r="B26" s="48"/>
      <c r="C26" s="48"/>
      <c r="D26" s="48"/>
      <c r="E26" s="48"/>
      <c r="F26" s="48"/>
      <c r="G26" s="48"/>
      <c r="H26" s="50">
        <v>873.84</v>
      </c>
      <c r="I26" s="51"/>
    </row>
    <row r="27" spans="1:9" s="3" customFormat="1" ht="15.75" thickBot="1" x14ac:dyDescent="0.3">
      <c r="A27" s="55" t="s">
        <v>106</v>
      </c>
      <c r="B27" s="56"/>
      <c r="C27" s="56"/>
      <c r="D27" s="56"/>
      <c r="E27" s="56"/>
      <c r="F27" s="56"/>
      <c r="G27" s="57"/>
      <c r="H27" s="58">
        <v>24805.95</v>
      </c>
      <c r="I27" s="59"/>
    </row>
    <row r="28" spans="1:9" ht="15.75" thickBot="1" x14ac:dyDescent="0.3">
      <c r="A28" s="52"/>
      <c r="B28" s="53"/>
      <c r="C28" s="53"/>
      <c r="D28" s="53"/>
      <c r="E28" s="53"/>
      <c r="F28" s="53"/>
      <c r="G28" s="54"/>
      <c r="H28" s="52"/>
      <c r="I28" s="54"/>
    </row>
    <row r="29" spans="1:9" ht="15.75" thickBot="1" x14ac:dyDescent="0.3">
      <c r="A29" s="39" t="s">
        <v>68</v>
      </c>
      <c r="B29" s="40"/>
      <c r="C29" s="40"/>
      <c r="D29" s="40"/>
      <c r="E29" s="40"/>
      <c r="F29" s="40"/>
      <c r="G29" s="40"/>
      <c r="H29" s="52"/>
      <c r="I29" s="54"/>
    </row>
    <row r="30" spans="1:9" ht="15.75" thickBot="1" x14ac:dyDescent="0.3">
      <c r="A30" s="39" t="s">
        <v>15</v>
      </c>
      <c r="B30" s="40"/>
      <c r="C30" s="40"/>
      <c r="D30" s="40"/>
      <c r="E30" s="40"/>
      <c r="F30" s="40"/>
      <c r="G30" s="40"/>
      <c r="H30" s="179">
        <f>H9+H29</f>
        <v>36115.21</v>
      </c>
      <c r="I30" s="180"/>
    </row>
    <row r="31" spans="1:9" x14ac:dyDescent="0.25">
      <c r="A31" s="44"/>
      <c r="B31" s="45"/>
      <c r="C31" s="45"/>
      <c r="D31" s="45"/>
      <c r="E31" s="45"/>
      <c r="F31" s="45"/>
      <c r="G31" s="45"/>
      <c r="H31" s="44"/>
      <c r="I31" s="46"/>
    </row>
    <row r="32" spans="1:9" x14ac:dyDescent="0.25">
      <c r="A32" s="11" t="s">
        <v>83</v>
      </c>
      <c r="B32" s="12"/>
      <c r="C32" s="12"/>
      <c r="D32" s="12"/>
      <c r="E32" s="12"/>
      <c r="F32" s="12"/>
      <c r="G32" s="12"/>
      <c r="H32" s="14">
        <f>H4+H9-H27</f>
        <v>78617.919999999998</v>
      </c>
      <c r="I32" s="15"/>
    </row>
    <row r="33" spans="1:9" x14ac:dyDescent="0.25">
      <c r="A33" s="11" t="s">
        <v>109</v>
      </c>
      <c r="B33" s="12"/>
      <c r="C33" s="12"/>
      <c r="D33" s="12"/>
      <c r="E33" s="12"/>
      <c r="F33" s="12"/>
      <c r="G33" s="12"/>
      <c r="H33" s="14">
        <f>H6-H7</f>
        <v>60460</v>
      </c>
      <c r="I33" s="15"/>
    </row>
    <row r="34" spans="1:9" x14ac:dyDescent="0.25">
      <c r="A34" s="76"/>
      <c r="B34" s="77"/>
      <c r="C34" s="77"/>
      <c r="D34" s="77"/>
      <c r="E34" s="77"/>
      <c r="F34" s="77"/>
      <c r="G34" s="103"/>
      <c r="H34" s="19"/>
      <c r="I34" s="20"/>
    </row>
    <row r="35" spans="1:9" x14ac:dyDescent="0.25">
      <c r="A35" s="60" t="s">
        <v>16</v>
      </c>
      <c r="B35" s="61"/>
      <c r="C35" s="61"/>
      <c r="D35" s="61"/>
      <c r="E35" s="61"/>
      <c r="F35" s="61"/>
      <c r="G35" s="105"/>
      <c r="H35" s="63"/>
      <c r="I35" s="64"/>
    </row>
    <row r="36" spans="1:9" x14ac:dyDescent="0.25">
      <c r="A36" s="27" t="s">
        <v>17</v>
      </c>
      <c r="B36" s="28"/>
      <c r="C36" s="28"/>
      <c r="D36" s="28"/>
      <c r="E36" s="28"/>
      <c r="F36" s="28"/>
      <c r="G36" s="28"/>
      <c r="H36" s="14">
        <v>8.5</v>
      </c>
      <c r="I36" s="15"/>
    </row>
    <row r="37" spans="1:9" ht="15.75" thickBot="1" x14ac:dyDescent="0.3">
      <c r="A37" s="32" t="s">
        <v>57</v>
      </c>
      <c r="B37" s="33"/>
      <c r="C37" s="33"/>
      <c r="D37" s="33"/>
      <c r="E37" s="33"/>
      <c r="F37" s="33"/>
      <c r="G37" s="33"/>
      <c r="H37" s="108">
        <f>H9/H27*H36</f>
        <v>12.375227919108116</v>
      </c>
      <c r="I37" s="109"/>
    </row>
    <row r="40" spans="1:9" x14ac:dyDescent="0.25">
      <c r="A40" s="21" t="s">
        <v>20</v>
      </c>
      <c r="B40" s="21"/>
      <c r="C40" s="21"/>
      <c r="G40" s="21" t="s">
        <v>21</v>
      </c>
      <c r="H40" s="21"/>
      <c r="I40" s="21"/>
    </row>
  </sheetData>
  <mergeCells count="72"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7:G7"/>
    <mergeCell ref="H7:I7"/>
    <mergeCell ref="A8:G8"/>
    <mergeCell ref="H8:I8"/>
    <mergeCell ref="H6:I6"/>
    <mergeCell ref="A12:G12"/>
    <mergeCell ref="H12:I12"/>
    <mergeCell ref="A13:G13"/>
    <mergeCell ref="H13:I13"/>
    <mergeCell ref="A14:G15"/>
    <mergeCell ref="H14:I15"/>
    <mergeCell ref="A9:G9"/>
    <mergeCell ref="H9:I9"/>
    <mergeCell ref="A10:G10"/>
    <mergeCell ref="H10:I10"/>
    <mergeCell ref="A11:G11"/>
    <mergeCell ref="H11:I11"/>
    <mergeCell ref="A16:G16"/>
    <mergeCell ref="H16:I16"/>
    <mergeCell ref="A17:G17"/>
    <mergeCell ref="H17:I17"/>
    <mergeCell ref="A19:G19"/>
    <mergeCell ref="H19:I19"/>
    <mergeCell ref="A18:G18"/>
    <mergeCell ref="H18:I18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30:G30"/>
    <mergeCell ref="H30:I30"/>
    <mergeCell ref="A26:G26"/>
    <mergeCell ref="H26:I26"/>
    <mergeCell ref="A29:G29"/>
    <mergeCell ref="H29:I29"/>
    <mergeCell ref="A28:G28"/>
    <mergeCell ref="H28:I28"/>
    <mergeCell ref="A27:G27"/>
    <mergeCell ref="H27:I27"/>
    <mergeCell ref="A40:C40"/>
    <mergeCell ref="G40:I40"/>
    <mergeCell ref="A34:G34"/>
    <mergeCell ref="H34:I34"/>
    <mergeCell ref="A35:G35"/>
    <mergeCell ref="H35:I35"/>
    <mergeCell ref="A36:G36"/>
    <mergeCell ref="H36:I36"/>
    <mergeCell ref="A37:G37"/>
    <mergeCell ref="H37:I37"/>
    <mergeCell ref="A31:G31"/>
    <mergeCell ref="H31:I31"/>
    <mergeCell ref="A32:G32"/>
    <mergeCell ref="H32:I32"/>
    <mergeCell ref="A33:G33"/>
    <mergeCell ref="H33:I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O10" sqref="O10"/>
    </sheetView>
  </sheetViews>
  <sheetFormatPr defaultRowHeight="15" x14ac:dyDescent="0.25"/>
  <sheetData>
    <row r="1" spans="1:9" ht="18.75" x14ac:dyDescent="0.3">
      <c r="A1" s="91" t="s">
        <v>39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3"/>
      <c r="H4" s="95">
        <v>87658.8</v>
      </c>
      <c r="I4" s="96"/>
    </row>
    <row r="5" spans="1:9" x14ac:dyDescent="0.25">
      <c r="A5" s="11"/>
      <c r="B5" s="12"/>
      <c r="C5" s="12"/>
      <c r="D5" s="12"/>
      <c r="E5" s="12"/>
      <c r="F5" s="12"/>
      <c r="G5" s="13"/>
      <c r="H5" s="19"/>
      <c r="I5" s="20"/>
    </row>
    <row r="6" spans="1:9" x14ac:dyDescent="0.25">
      <c r="A6" s="11" t="s">
        <v>71</v>
      </c>
      <c r="B6" s="12"/>
      <c r="C6" s="12"/>
      <c r="D6" s="12"/>
      <c r="E6" s="12"/>
      <c r="F6" s="12"/>
      <c r="G6" s="13"/>
      <c r="H6" s="14">
        <v>120760.93</v>
      </c>
      <c r="I6" s="15"/>
    </row>
    <row r="7" spans="1:9" x14ac:dyDescent="0.25">
      <c r="A7" s="110" t="s">
        <v>1</v>
      </c>
      <c r="B7" s="111"/>
      <c r="C7" s="111"/>
      <c r="D7" s="111"/>
      <c r="E7" s="111"/>
      <c r="F7" s="111"/>
      <c r="G7" s="112"/>
      <c r="H7" s="79">
        <v>15654.3</v>
      </c>
      <c r="I7" s="80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4620</v>
      </c>
      <c r="I8" s="80"/>
    </row>
    <row r="9" spans="1:9" ht="15.75" thickBot="1" x14ac:dyDescent="0.3">
      <c r="A9" s="25"/>
      <c r="B9" s="68"/>
      <c r="C9" s="68"/>
      <c r="D9" s="68"/>
      <c r="E9" s="68"/>
      <c r="F9" s="68"/>
      <c r="G9" s="26"/>
      <c r="H9" s="25"/>
      <c r="I9" s="26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216">
        <f>H11+H12+H13+H14+H15+H17+H18+H20+H21+H22+H23+H24+H25+H26+H27+H19</f>
        <v>82422.11</v>
      </c>
      <c r="I10" s="217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417.26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199" t="s">
        <v>0</v>
      </c>
      <c r="B18" s="200"/>
      <c r="C18" s="200"/>
      <c r="D18" s="200"/>
      <c r="E18" s="200"/>
      <c r="F18" s="200"/>
      <c r="G18" s="201"/>
      <c r="H18" s="63">
        <v>0</v>
      </c>
      <c r="I18" s="64"/>
    </row>
    <row r="19" spans="1:9" x14ac:dyDescent="0.25">
      <c r="A19" s="27" t="s">
        <v>55</v>
      </c>
      <c r="B19" s="28"/>
      <c r="C19" s="28"/>
      <c r="D19" s="28"/>
      <c r="E19" s="28"/>
      <c r="F19" s="28"/>
      <c r="G19" s="29"/>
      <c r="H19" s="204">
        <v>1128</v>
      </c>
      <c r="I19" s="205"/>
    </row>
    <row r="20" spans="1:9" x14ac:dyDescent="0.25">
      <c r="A20" s="196" t="s">
        <v>11</v>
      </c>
      <c r="B20" s="197"/>
      <c r="C20" s="197"/>
      <c r="D20" s="197"/>
      <c r="E20" s="197"/>
      <c r="F20" s="197"/>
      <c r="G20" s="198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2391.92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14177.49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47072.480000000003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14451.25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s="3" customFormat="1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69">
        <v>61513.2</v>
      </c>
      <c r="I28" s="153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212"/>
      <c r="C30" s="212"/>
      <c r="D30" s="212"/>
      <c r="E30" s="212"/>
      <c r="F30" s="212"/>
      <c r="G30" s="213"/>
      <c r="H30" s="214">
        <v>0</v>
      </c>
      <c r="I30" s="215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H10+H30</f>
        <v>82422.11</v>
      </c>
      <c r="I31" s="43"/>
    </row>
    <row r="32" spans="1:9" x14ac:dyDescent="0.25">
      <c r="A32" s="37"/>
      <c r="B32" s="178"/>
      <c r="C32" s="178"/>
      <c r="D32" s="178"/>
      <c r="E32" s="178"/>
      <c r="F32" s="178"/>
      <c r="G32" s="38"/>
      <c r="H32" s="122"/>
      <c r="I32" s="123"/>
    </row>
    <row r="33" spans="1:9" x14ac:dyDescent="0.25">
      <c r="A33" s="11" t="s">
        <v>83</v>
      </c>
      <c r="B33" s="12"/>
      <c r="C33" s="12"/>
      <c r="D33" s="12"/>
      <c r="E33" s="12"/>
      <c r="F33" s="12"/>
      <c r="G33" s="13"/>
      <c r="H33" s="210">
        <f>H4+H10-H28</f>
        <v>108567.71</v>
      </c>
      <c r="I33" s="211"/>
    </row>
    <row r="34" spans="1:9" x14ac:dyDescent="0.25">
      <c r="A34" s="11" t="s">
        <v>110</v>
      </c>
      <c r="B34" s="12"/>
      <c r="C34" s="12"/>
      <c r="D34" s="12"/>
      <c r="E34" s="12"/>
      <c r="F34" s="12"/>
      <c r="G34" s="13"/>
      <c r="H34" s="210">
        <f>H6+H7+H8-H30</f>
        <v>141035.22999999998</v>
      </c>
      <c r="I34" s="211"/>
    </row>
    <row r="35" spans="1:9" x14ac:dyDescent="0.25">
      <c r="A35" s="19"/>
      <c r="B35" s="102"/>
      <c r="C35" s="102"/>
      <c r="D35" s="102"/>
      <c r="E35" s="102"/>
      <c r="F35" s="102"/>
      <c r="G35" s="20"/>
      <c r="H35" s="19"/>
      <c r="I35" s="20"/>
    </row>
    <row r="36" spans="1:9" x14ac:dyDescent="0.25">
      <c r="A36" s="11" t="s">
        <v>16</v>
      </c>
      <c r="B36" s="12"/>
      <c r="C36" s="12"/>
      <c r="D36" s="12"/>
      <c r="E36" s="12"/>
      <c r="F36" s="12"/>
      <c r="G36" s="13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4">
        <v>8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208">
        <f>H10/H28*H37</f>
        <v>10.719274562207787</v>
      </c>
      <c r="I38" s="2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8:G8"/>
    <mergeCell ref="H8:I8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20:G20"/>
    <mergeCell ref="H20:I20"/>
    <mergeCell ref="A19:G19"/>
    <mergeCell ref="H19:I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1:G31"/>
    <mergeCell ref="H31:I31"/>
    <mergeCell ref="A27:G27"/>
    <mergeCell ref="H27:I27"/>
    <mergeCell ref="A30:G30"/>
    <mergeCell ref="H30:I30"/>
    <mergeCell ref="A29:G29"/>
    <mergeCell ref="H29:I29"/>
    <mergeCell ref="A28:G28"/>
    <mergeCell ref="H28:I28"/>
    <mergeCell ref="A32:G32"/>
    <mergeCell ref="H32:I32"/>
    <mergeCell ref="A33:G33"/>
    <mergeCell ref="H33:I33"/>
    <mergeCell ref="A34:G34"/>
    <mergeCell ref="H34:I34"/>
    <mergeCell ref="A35:G35"/>
    <mergeCell ref="H35:I35"/>
    <mergeCell ref="A41:C41"/>
    <mergeCell ref="G41:I41"/>
    <mergeCell ref="A38:G38"/>
    <mergeCell ref="H38:I38"/>
    <mergeCell ref="A36:G36"/>
    <mergeCell ref="H36:I36"/>
    <mergeCell ref="A37:G37"/>
    <mergeCell ref="H37:I37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5" workbookViewId="0">
      <selection activeCell="K37" sqref="K37"/>
    </sheetView>
  </sheetViews>
  <sheetFormatPr defaultRowHeight="15" x14ac:dyDescent="0.25"/>
  <sheetData>
    <row r="1" spans="1:9" ht="18.75" x14ac:dyDescent="0.3">
      <c r="A1" s="91" t="s">
        <v>40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95">
        <v>111993.97</v>
      </c>
      <c r="I4" s="96"/>
    </row>
    <row r="5" spans="1:9" x14ac:dyDescent="0.25">
      <c r="A5" s="11" t="s">
        <v>95</v>
      </c>
      <c r="B5" s="12"/>
      <c r="C5" s="12"/>
      <c r="D5" s="12"/>
      <c r="E5" s="12"/>
      <c r="F5" s="12"/>
      <c r="G5" s="13"/>
      <c r="H5" s="14">
        <v>5010.9399999999996</v>
      </c>
      <c r="I5" s="15"/>
    </row>
    <row r="6" spans="1:9" x14ac:dyDescent="0.25">
      <c r="A6" s="19"/>
      <c r="B6" s="102"/>
      <c r="C6" s="102"/>
      <c r="D6" s="102"/>
      <c r="E6" s="102"/>
      <c r="F6" s="102"/>
      <c r="G6" s="20"/>
      <c r="H6" s="25"/>
      <c r="I6" s="26"/>
    </row>
    <row r="7" spans="1:9" x14ac:dyDescent="0.25">
      <c r="A7" s="11" t="s">
        <v>105</v>
      </c>
      <c r="B7" s="12"/>
      <c r="C7" s="12"/>
      <c r="D7" s="12"/>
      <c r="E7" s="12"/>
      <c r="F7" s="12"/>
      <c r="G7" s="13"/>
      <c r="H7" s="14">
        <v>179142.46</v>
      </c>
      <c r="I7" s="15"/>
    </row>
    <row r="8" spans="1:9" x14ac:dyDescent="0.25">
      <c r="A8" s="76" t="s">
        <v>108</v>
      </c>
      <c r="B8" s="77"/>
      <c r="C8" s="77"/>
      <c r="D8" s="77"/>
      <c r="E8" s="77"/>
      <c r="F8" s="77"/>
      <c r="G8" s="78"/>
      <c r="H8" s="19">
        <v>15512.34</v>
      </c>
      <c r="I8" s="20"/>
    </row>
    <row r="9" spans="1:9" x14ac:dyDescent="0.25">
      <c r="A9" s="60" t="s">
        <v>56</v>
      </c>
      <c r="B9" s="61"/>
      <c r="C9" s="61"/>
      <c r="D9" s="61"/>
      <c r="E9" s="61"/>
      <c r="F9" s="61"/>
      <c r="G9" s="62"/>
      <c r="H9" s="79">
        <v>4020</v>
      </c>
      <c r="I9" s="80"/>
    </row>
    <row r="10" spans="1:9" x14ac:dyDescent="0.25">
      <c r="A10" s="19"/>
      <c r="B10" s="102"/>
      <c r="C10" s="102"/>
      <c r="D10" s="102"/>
      <c r="E10" s="102"/>
      <c r="F10" s="102"/>
      <c r="G10" s="20"/>
      <c r="H10" s="25"/>
      <c r="I10" s="26"/>
    </row>
    <row r="11" spans="1:9" x14ac:dyDescent="0.25">
      <c r="A11" s="11" t="s">
        <v>41</v>
      </c>
      <c r="B11" s="12"/>
      <c r="C11" s="12"/>
      <c r="D11" s="12"/>
      <c r="E11" s="12"/>
      <c r="F11" s="12"/>
      <c r="G11" s="13"/>
      <c r="H11" s="14">
        <f>H12</f>
        <v>9.1199999999999992</v>
      </c>
      <c r="I11" s="20"/>
    </row>
    <row r="12" spans="1:9" x14ac:dyDescent="0.25">
      <c r="A12" s="27" t="s">
        <v>1</v>
      </c>
      <c r="B12" s="28"/>
      <c r="C12" s="28"/>
      <c r="D12" s="28"/>
      <c r="E12" s="28"/>
      <c r="F12" s="28"/>
      <c r="G12" s="29"/>
      <c r="H12" s="25">
        <v>9.1199999999999992</v>
      </c>
      <c r="I12" s="26"/>
    </row>
    <row r="13" spans="1:9" ht="15.75" thickBot="1" x14ac:dyDescent="0.3">
      <c r="A13" s="60"/>
      <c r="B13" s="61"/>
      <c r="C13" s="61"/>
      <c r="D13" s="61"/>
      <c r="E13" s="61"/>
      <c r="F13" s="61"/>
      <c r="G13" s="105"/>
      <c r="H13" s="220"/>
      <c r="I13" s="221"/>
    </row>
    <row r="14" spans="1:9" ht="15.75" thickBot="1" x14ac:dyDescent="0.3">
      <c r="A14" s="55" t="s">
        <v>107</v>
      </c>
      <c r="B14" s="56"/>
      <c r="C14" s="56"/>
      <c r="D14" s="56"/>
      <c r="E14" s="56"/>
      <c r="F14" s="56"/>
      <c r="G14" s="155"/>
      <c r="H14" s="42">
        <f>H15+H16+H17+H18+H19+H21+H22+H24+H25+H27+H28+H29+H30</f>
        <v>82156.409999999989</v>
      </c>
      <c r="I14" s="43"/>
    </row>
    <row r="15" spans="1:9" x14ac:dyDescent="0.25">
      <c r="A15" s="71" t="s">
        <v>62</v>
      </c>
      <c r="B15" s="72"/>
      <c r="C15" s="72"/>
      <c r="D15" s="72"/>
      <c r="E15" s="72"/>
      <c r="F15" s="72"/>
      <c r="G15" s="72"/>
      <c r="H15" s="74">
        <v>660</v>
      </c>
      <c r="I15" s="75"/>
    </row>
    <row r="16" spans="1:9" x14ac:dyDescent="0.25">
      <c r="A16" s="60" t="s">
        <v>5</v>
      </c>
      <c r="B16" s="61"/>
      <c r="C16" s="61"/>
      <c r="D16" s="61"/>
      <c r="E16" s="61"/>
      <c r="F16" s="61"/>
      <c r="G16" s="105"/>
      <c r="H16" s="63"/>
      <c r="I16" s="64"/>
    </row>
    <row r="17" spans="1:9" x14ac:dyDescent="0.25">
      <c r="A17" s="60" t="s">
        <v>6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60" t="s">
        <v>7</v>
      </c>
      <c r="B18" s="61"/>
      <c r="C18" s="61"/>
      <c r="D18" s="61"/>
      <c r="E18" s="61"/>
      <c r="F18" s="61"/>
      <c r="G18" s="105"/>
      <c r="H18" s="63">
        <v>648.85</v>
      </c>
      <c r="I18" s="64"/>
    </row>
    <row r="19" spans="1:9" x14ac:dyDescent="0.25">
      <c r="A19" s="65" t="s">
        <v>8</v>
      </c>
      <c r="B19" s="66"/>
      <c r="C19" s="66"/>
      <c r="D19" s="66"/>
      <c r="E19" s="66"/>
      <c r="F19" s="66"/>
      <c r="G19" s="156"/>
      <c r="H19" s="63"/>
      <c r="I19" s="64"/>
    </row>
    <row r="20" spans="1:9" x14ac:dyDescent="0.25">
      <c r="A20" s="65"/>
      <c r="B20" s="66"/>
      <c r="C20" s="66"/>
      <c r="D20" s="66"/>
      <c r="E20" s="66"/>
      <c r="F20" s="66"/>
      <c r="G20" s="156"/>
      <c r="H20" s="63"/>
      <c r="I20" s="64"/>
    </row>
    <row r="21" spans="1:9" x14ac:dyDescent="0.25">
      <c r="A21" s="60" t="s">
        <v>10</v>
      </c>
      <c r="B21" s="61"/>
      <c r="C21" s="61"/>
      <c r="D21" s="61"/>
      <c r="E21" s="61"/>
      <c r="F21" s="61"/>
      <c r="G21" s="105"/>
      <c r="H21" s="63"/>
      <c r="I21" s="64"/>
    </row>
    <row r="22" spans="1:9" x14ac:dyDescent="0.25">
      <c r="A22" s="88" t="s">
        <v>0</v>
      </c>
      <c r="B22" s="89"/>
      <c r="C22" s="89"/>
      <c r="D22" s="89"/>
      <c r="E22" s="89"/>
      <c r="F22" s="89"/>
      <c r="G22" s="154"/>
      <c r="H22" s="63">
        <v>0</v>
      </c>
      <c r="I22" s="64"/>
    </row>
    <row r="23" spans="1:9" x14ac:dyDescent="0.25">
      <c r="A23" s="27" t="s">
        <v>55</v>
      </c>
      <c r="B23" s="28"/>
      <c r="C23" s="28"/>
      <c r="D23" s="28"/>
      <c r="E23" s="28"/>
      <c r="F23" s="28"/>
      <c r="G23" s="28"/>
      <c r="H23" s="25" t="s">
        <v>34</v>
      </c>
      <c r="I23" s="26"/>
    </row>
    <row r="24" spans="1:9" x14ac:dyDescent="0.25">
      <c r="A24" s="27" t="s">
        <v>12</v>
      </c>
      <c r="B24" s="28"/>
      <c r="C24" s="28"/>
      <c r="D24" s="28"/>
      <c r="E24" s="28"/>
      <c r="F24" s="28"/>
      <c r="G24" s="28"/>
      <c r="H24" s="79">
        <v>2474.4</v>
      </c>
      <c r="I24" s="80"/>
    </row>
    <row r="25" spans="1:9" x14ac:dyDescent="0.25">
      <c r="A25" s="27" t="s">
        <v>18</v>
      </c>
      <c r="B25" s="28"/>
      <c r="C25" s="28"/>
      <c r="D25" s="28"/>
      <c r="E25" s="28"/>
      <c r="F25" s="28"/>
      <c r="G25" s="28"/>
      <c r="H25" s="25">
        <v>1261.02</v>
      </c>
      <c r="I25" s="26"/>
    </row>
    <row r="26" spans="1:9" x14ac:dyDescent="0.25">
      <c r="A26" s="27" t="s">
        <v>19</v>
      </c>
      <c r="B26" s="28"/>
      <c r="C26" s="28"/>
      <c r="D26" s="28"/>
      <c r="E26" s="28"/>
      <c r="F26" s="28"/>
      <c r="G26" s="28"/>
      <c r="H26" s="25"/>
      <c r="I26" s="26"/>
    </row>
    <row r="27" spans="1:9" x14ac:dyDescent="0.25">
      <c r="A27" s="27" t="s">
        <v>13</v>
      </c>
      <c r="B27" s="28"/>
      <c r="C27" s="28"/>
      <c r="D27" s="28"/>
      <c r="E27" s="28"/>
      <c r="F27" s="28"/>
      <c r="G27" s="28"/>
      <c r="H27" s="25">
        <v>14299.89</v>
      </c>
      <c r="I27" s="26"/>
    </row>
    <row r="28" spans="1:9" x14ac:dyDescent="0.25">
      <c r="A28" s="27" t="s">
        <v>53</v>
      </c>
      <c r="B28" s="28"/>
      <c r="C28" s="28"/>
      <c r="D28" s="28"/>
      <c r="E28" s="28"/>
      <c r="F28" s="28"/>
      <c r="G28" s="28"/>
      <c r="H28" s="25">
        <v>47389.760000000002</v>
      </c>
      <c r="I28" s="26"/>
    </row>
    <row r="29" spans="1:9" x14ac:dyDescent="0.25">
      <c r="A29" s="27" t="s">
        <v>14</v>
      </c>
      <c r="B29" s="28"/>
      <c r="C29" s="28"/>
      <c r="D29" s="28"/>
      <c r="E29" s="28"/>
      <c r="F29" s="28"/>
      <c r="G29" s="28"/>
      <c r="H29" s="37">
        <v>14548.65</v>
      </c>
      <c r="I29" s="38"/>
    </row>
    <row r="30" spans="1:9" ht="15.75" thickBot="1" x14ac:dyDescent="0.3">
      <c r="A30" s="22" t="s">
        <v>52</v>
      </c>
      <c r="B30" s="23"/>
      <c r="C30" s="23"/>
      <c r="D30" s="23"/>
      <c r="E30" s="23"/>
      <c r="F30" s="23"/>
      <c r="G30" s="23"/>
      <c r="H30" s="86">
        <v>873.84</v>
      </c>
      <c r="I30" s="87"/>
    </row>
    <row r="31" spans="1:9" s="3" customFormat="1" ht="15.75" thickBot="1" x14ac:dyDescent="0.3">
      <c r="A31" s="55" t="s">
        <v>106</v>
      </c>
      <c r="B31" s="56"/>
      <c r="C31" s="56"/>
      <c r="D31" s="56"/>
      <c r="E31" s="56"/>
      <c r="F31" s="56"/>
      <c r="G31" s="57"/>
      <c r="H31" s="69">
        <v>58183.27</v>
      </c>
      <c r="I31" s="153"/>
    </row>
    <row r="32" spans="1:9" ht="15.75" thickBot="1" x14ac:dyDescent="0.3">
      <c r="A32" s="52"/>
      <c r="B32" s="53"/>
      <c r="C32" s="53"/>
      <c r="D32" s="53"/>
      <c r="E32" s="53"/>
      <c r="F32" s="53"/>
      <c r="G32" s="54"/>
      <c r="H32" s="52"/>
      <c r="I32" s="54"/>
    </row>
    <row r="33" spans="1:9" ht="15.75" thickBot="1" x14ac:dyDescent="0.3">
      <c r="A33" s="39" t="s">
        <v>68</v>
      </c>
      <c r="B33" s="40"/>
      <c r="C33" s="40"/>
      <c r="D33" s="40"/>
      <c r="E33" s="40"/>
      <c r="F33" s="40"/>
      <c r="G33" s="40"/>
      <c r="H33" s="179">
        <v>0</v>
      </c>
      <c r="I33" s="180"/>
    </row>
    <row r="34" spans="1:9" ht="15.75" thickBot="1" x14ac:dyDescent="0.3">
      <c r="A34" s="39" t="s">
        <v>15</v>
      </c>
      <c r="B34" s="40"/>
      <c r="C34" s="40"/>
      <c r="D34" s="40"/>
      <c r="E34" s="40"/>
      <c r="F34" s="40"/>
      <c r="G34" s="40"/>
      <c r="H34" s="179">
        <f>H14+H33</f>
        <v>82156.409999999989</v>
      </c>
      <c r="I34" s="180"/>
    </row>
    <row r="35" spans="1:9" x14ac:dyDescent="0.25">
      <c r="A35" s="44"/>
      <c r="B35" s="45"/>
      <c r="C35" s="45"/>
      <c r="D35" s="45"/>
      <c r="E35" s="45"/>
      <c r="F35" s="45"/>
      <c r="G35" s="45"/>
      <c r="H35" s="44"/>
      <c r="I35" s="46"/>
    </row>
    <row r="36" spans="1:9" x14ac:dyDescent="0.25">
      <c r="A36" s="11" t="s">
        <v>83</v>
      </c>
      <c r="B36" s="12"/>
      <c r="C36" s="12"/>
      <c r="D36" s="12"/>
      <c r="E36" s="12"/>
      <c r="F36" s="12"/>
      <c r="G36" s="12"/>
      <c r="H36" s="14">
        <f>H4+H14-H31</f>
        <v>135967.11000000002</v>
      </c>
      <c r="I36" s="20"/>
    </row>
    <row r="37" spans="1:9" x14ac:dyDescent="0.25">
      <c r="A37" s="11" t="s">
        <v>96</v>
      </c>
      <c r="B37" s="12"/>
      <c r="C37" s="12"/>
      <c r="D37" s="12"/>
      <c r="E37" s="12"/>
      <c r="F37" s="12"/>
      <c r="G37" s="13"/>
      <c r="H37" s="14">
        <f>H7-H8-H9</f>
        <v>159610.12</v>
      </c>
      <c r="I37" s="15"/>
    </row>
    <row r="38" spans="1:9" x14ac:dyDescent="0.25">
      <c r="A38" s="11" t="s">
        <v>97</v>
      </c>
      <c r="B38" s="12"/>
      <c r="C38" s="12"/>
      <c r="D38" s="12"/>
      <c r="E38" s="12"/>
      <c r="F38" s="12"/>
      <c r="G38" s="13"/>
      <c r="H38" s="14">
        <f>H5-H11</f>
        <v>5001.82</v>
      </c>
      <c r="I38" s="15"/>
    </row>
    <row r="39" spans="1:9" x14ac:dyDescent="0.25">
      <c r="A39" s="19"/>
      <c r="B39" s="102"/>
      <c r="C39" s="102"/>
      <c r="D39" s="102"/>
      <c r="E39" s="102"/>
      <c r="F39" s="102"/>
      <c r="G39" s="102"/>
      <c r="H39" s="19"/>
      <c r="I39" s="20"/>
    </row>
    <row r="40" spans="1:9" x14ac:dyDescent="0.25">
      <c r="A40" s="27" t="s">
        <v>16</v>
      </c>
      <c r="B40" s="28"/>
      <c r="C40" s="28"/>
      <c r="D40" s="28"/>
      <c r="E40" s="28"/>
      <c r="F40" s="28"/>
      <c r="G40" s="28"/>
      <c r="H40" s="25"/>
      <c r="I40" s="26"/>
    </row>
    <row r="41" spans="1:9" x14ac:dyDescent="0.25">
      <c r="A41" s="27" t="s">
        <v>17</v>
      </c>
      <c r="B41" s="28"/>
      <c r="C41" s="28"/>
      <c r="D41" s="28"/>
      <c r="E41" s="28"/>
      <c r="F41" s="28"/>
      <c r="G41" s="28"/>
      <c r="H41" s="19">
        <v>7.5</v>
      </c>
      <c r="I41" s="20"/>
    </row>
    <row r="42" spans="1:9" ht="15.75" thickBot="1" x14ac:dyDescent="0.3">
      <c r="A42" s="32" t="s">
        <v>57</v>
      </c>
      <c r="B42" s="33"/>
      <c r="C42" s="33"/>
      <c r="D42" s="33"/>
      <c r="E42" s="33"/>
      <c r="F42" s="33"/>
      <c r="G42" s="33"/>
      <c r="H42" s="218">
        <f>H14/H31*H41</f>
        <v>10.590210467716922</v>
      </c>
      <c r="I42" s="219"/>
    </row>
    <row r="44" spans="1:9" x14ac:dyDescent="0.25">
      <c r="A44" s="21" t="s">
        <v>20</v>
      </c>
      <c r="B44" s="21"/>
      <c r="C44" s="21"/>
      <c r="G44" s="21" t="s">
        <v>21</v>
      </c>
      <c r="H44" s="21"/>
      <c r="I44" s="21"/>
    </row>
  </sheetData>
  <mergeCells count="82"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31:I31"/>
    <mergeCell ref="A11:G11"/>
    <mergeCell ref="H11:I11"/>
    <mergeCell ref="A23:G23"/>
    <mergeCell ref="A15:G15"/>
    <mergeCell ref="A14:G14"/>
    <mergeCell ref="H14:I14"/>
    <mergeCell ref="H15:I15"/>
    <mergeCell ref="A16:G16"/>
    <mergeCell ref="H16:I16"/>
    <mergeCell ref="H23:I23"/>
    <mergeCell ref="A12:G12"/>
    <mergeCell ref="H12:I12"/>
    <mergeCell ref="A13:G13"/>
    <mergeCell ref="H13:I13"/>
    <mergeCell ref="A21:G21"/>
    <mergeCell ref="A10:G10"/>
    <mergeCell ref="H10:I10"/>
    <mergeCell ref="A8:G8"/>
    <mergeCell ref="H8:I8"/>
    <mergeCell ref="A9:G9"/>
    <mergeCell ref="H9:I9"/>
    <mergeCell ref="H21:I21"/>
    <mergeCell ref="A22:G22"/>
    <mergeCell ref="H22:I22"/>
    <mergeCell ref="A17:G17"/>
    <mergeCell ref="H17:I17"/>
    <mergeCell ref="A18:G18"/>
    <mergeCell ref="H18:I18"/>
    <mergeCell ref="A19:G20"/>
    <mergeCell ref="H19:I20"/>
    <mergeCell ref="A29:G29"/>
    <mergeCell ref="H29:I29"/>
    <mergeCell ref="A39:G39"/>
    <mergeCell ref="H39:I39"/>
    <mergeCell ref="A36:G36"/>
    <mergeCell ref="H36:I36"/>
    <mergeCell ref="A30:G30"/>
    <mergeCell ref="H30:I30"/>
    <mergeCell ref="A33:G33"/>
    <mergeCell ref="H33:I33"/>
    <mergeCell ref="A32:G32"/>
    <mergeCell ref="H32:I32"/>
    <mergeCell ref="H35:I35"/>
    <mergeCell ref="A37:G37"/>
    <mergeCell ref="H37:I37"/>
    <mergeCell ref="A31:G31"/>
    <mergeCell ref="A44:C44"/>
    <mergeCell ref="G44:I44"/>
    <mergeCell ref="A42:G42"/>
    <mergeCell ref="H42:I42"/>
    <mergeCell ref="A41:G41"/>
    <mergeCell ref="H41:I41"/>
    <mergeCell ref="A34:G34"/>
    <mergeCell ref="H34:I34"/>
    <mergeCell ref="A35:G35"/>
    <mergeCell ref="A40:G40"/>
    <mergeCell ref="H40:I40"/>
    <mergeCell ref="A38:G38"/>
    <mergeCell ref="H38:I38"/>
    <mergeCell ref="A28:G28"/>
    <mergeCell ref="A24:G24"/>
    <mergeCell ref="H24:I24"/>
    <mergeCell ref="A25:G25"/>
    <mergeCell ref="H25:I25"/>
    <mergeCell ref="A27:G27"/>
    <mergeCell ref="H27:I27"/>
    <mergeCell ref="A26:G26"/>
    <mergeCell ref="H26:I26"/>
    <mergeCell ref="H28:I2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M33" sqref="M33"/>
    </sheetView>
  </sheetViews>
  <sheetFormatPr defaultRowHeight="15" x14ac:dyDescent="0.25"/>
  <sheetData>
    <row r="1" spans="1:9" ht="18.75" x14ac:dyDescent="0.3">
      <c r="A1" s="91" t="s">
        <v>42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64" t="s">
        <v>73</v>
      </c>
      <c r="B4" s="165"/>
      <c r="C4" s="165"/>
      <c r="D4" s="165"/>
      <c r="E4" s="165"/>
      <c r="F4" s="165"/>
      <c r="G4" s="166"/>
      <c r="H4" s="95">
        <v>87746.05</v>
      </c>
      <c r="I4" s="96"/>
    </row>
    <row r="5" spans="1:9" x14ac:dyDescent="0.25">
      <c r="A5" s="11"/>
      <c r="B5" s="12"/>
      <c r="C5" s="12"/>
      <c r="D5" s="12"/>
      <c r="E5" s="12"/>
      <c r="F5" s="12"/>
      <c r="G5" s="13"/>
      <c r="H5" s="19"/>
      <c r="I5" s="20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4">
        <v>5280</v>
      </c>
      <c r="I6" s="15"/>
    </row>
    <row r="7" spans="1:9" x14ac:dyDescent="0.25">
      <c r="A7" s="60" t="s">
        <v>56</v>
      </c>
      <c r="B7" s="61"/>
      <c r="C7" s="61"/>
      <c r="D7" s="61"/>
      <c r="E7" s="61"/>
      <c r="F7" s="61"/>
      <c r="G7" s="62"/>
      <c r="H7" s="113">
        <v>1620</v>
      </c>
      <c r="I7" s="114"/>
    </row>
    <row r="8" spans="1:9" ht="15.75" thickBot="1" x14ac:dyDescent="0.3">
      <c r="A8" s="19"/>
      <c r="B8" s="102"/>
      <c r="C8" s="102"/>
      <c r="D8" s="102"/>
      <c r="E8" s="102"/>
      <c r="F8" s="102"/>
      <c r="G8" s="20"/>
      <c r="H8" s="19"/>
      <c r="I8" s="20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H10+H11+H12+H13+H14+H16+H17+H20+H21+H22+H23+H24+H25+H26+H18</f>
        <v>59590.649999999994</v>
      </c>
      <c r="I9" s="141"/>
    </row>
    <row r="10" spans="1:9" x14ac:dyDescent="0.25">
      <c r="A10" s="71" t="s">
        <v>62</v>
      </c>
      <c r="B10" s="72"/>
      <c r="C10" s="72"/>
      <c r="D10" s="72"/>
      <c r="E10" s="72"/>
      <c r="F10" s="72"/>
      <c r="G10" s="73"/>
      <c r="H10" s="128">
        <v>0</v>
      </c>
      <c r="I10" s="129"/>
    </row>
    <row r="11" spans="1:9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62"/>
      <c r="H13" s="63">
        <v>648.85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0" t="s">
        <v>10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88" t="s">
        <v>0</v>
      </c>
      <c r="B17" s="89"/>
      <c r="C17" s="89"/>
      <c r="D17" s="89"/>
      <c r="E17" s="89"/>
      <c r="F17" s="89"/>
      <c r="G17" s="90"/>
      <c r="H17" s="63">
        <v>0</v>
      </c>
      <c r="I17" s="64"/>
    </row>
    <row r="18" spans="1:9" x14ac:dyDescent="0.25">
      <c r="A18" s="27" t="s">
        <v>55</v>
      </c>
      <c r="B18" s="28"/>
      <c r="C18" s="28"/>
      <c r="D18" s="28"/>
      <c r="E18" s="28"/>
      <c r="F18" s="28"/>
      <c r="G18" s="29"/>
      <c r="H18" s="25">
        <v>1644.75</v>
      </c>
      <c r="I18" s="26"/>
    </row>
    <row r="19" spans="1:9" x14ac:dyDescent="0.25">
      <c r="A19" s="83" t="s">
        <v>11</v>
      </c>
      <c r="B19" s="84"/>
      <c r="C19" s="84"/>
      <c r="D19" s="84"/>
      <c r="E19" s="84"/>
      <c r="F19" s="84"/>
      <c r="G19" s="85"/>
      <c r="H19" s="86"/>
      <c r="I19" s="87"/>
    </row>
    <row r="20" spans="1:9" x14ac:dyDescent="0.25">
      <c r="A20" s="27" t="s">
        <v>12</v>
      </c>
      <c r="B20" s="28"/>
      <c r="C20" s="28"/>
      <c r="D20" s="28"/>
      <c r="E20" s="28"/>
      <c r="F20" s="28"/>
      <c r="G20" s="29"/>
      <c r="H20" s="79">
        <v>1154.72</v>
      </c>
      <c r="I20" s="80"/>
    </row>
    <row r="21" spans="1:9" x14ac:dyDescent="0.25">
      <c r="A21" s="27" t="s">
        <v>18</v>
      </c>
      <c r="B21" s="28"/>
      <c r="C21" s="28"/>
      <c r="D21" s="28"/>
      <c r="E21" s="28"/>
      <c r="F21" s="28"/>
      <c r="G21" s="29"/>
      <c r="H21" s="25">
        <v>1261.02</v>
      </c>
      <c r="I21" s="26"/>
    </row>
    <row r="22" spans="1:9" x14ac:dyDescent="0.25">
      <c r="A22" s="27" t="s">
        <v>19</v>
      </c>
      <c r="B22" s="28"/>
      <c r="C22" s="28"/>
      <c r="D22" s="28"/>
      <c r="E22" s="28"/>
      <c r="F22" s="28"/>
      <c r="G22" s="29"/>
      <c r="H22" s="37"/>
      <c r="I22" s="38"/>
    </row>
    <row r="23" spans="1:9" x14ac:dyDescent="0.25">
      <c r="A23" s="27" t="s">
        <v>13</v>
      </c>
      <c r="B23" s="28"/>
      <c r="C23" s="28"/>
      <c r="D23" s="28"/>
      <c r="E23" s="28"/>
      <c r="F23" s="28"/>
      <c r="G23" s="29"/>
      <c r="H23" s="79">
        <v>9233.5499999999993</v>
      </c>
      <c r="I23" s="80"/>
    </row>
    <row r="24" spans="1:9" x14ac:dyDescent="0.25">
      <c r="A24" s="27" t="s">
        <v>53</v>
      </c>
      <c r="B24" s="28"/>
      <c r="C24" s="28"/>
      <c r="D24" s="28"/>
      <c r="E24" s="28"/>
      <c r="F24" s="28"/>
      <c r="G24" s="29"/>
      <c r="H24" s="25">
        <v>34257.019999999997</v>
      </c>
      <c r="I24" s="26"/>
    </row>
    <row r="25" spans="1:9" x14ac:dyDescent="0.25">
      <c r="A25" s="27" t="s">
        <v>14</v>
      </c>
      <c r="B25" s="28"/>
      <c r="C25" s="28"/>
      <c r="D25" s="28"/>
      <c r="E25" s="28"/>
      <c r="F25" s="28"/>
      <c r="G25" s="29"/>
      <c r="H25" s="37">
        <v>10516.9</v>
      </c>
      <c r="I25" s="38"/>
    </row>
    <row r="26" spans="1:9" ht="15.75" thickBot="1" x14ac:dyDescent="0.3">
      <c r="A26" s="47" t="s">
        <v>52</v>
      </c>
      <c r="B26" s="48"/>
      <c r="C26" s="48"/>
      <c r="D26" s="48"/>
      <c r="E26" s="48"/>
      <c r="F26" s="48"/>
      <c r="G26" s="49"/>
      <c r="H26" s="50">
        <v>873.84</v>
      </c>
      <c r="I26" s="51"/>
    </row>
    <row r="27" spans="1:9" s="3" customFormat="1" ht="15.75" thickBot="1" x14ac:dyDescent="0.3">
      <c r="A27" s="55" t="s">
        <v>106</v>
      </c>
      <c r="B27" s="56"/>
      <c r="C27" s="56"/>
      <c r="D27" s="56"/>
      <c r="E27" s="56"/>
      <c r="F27" s="56"/>
      <c r="G27" s="57"/>
      <c r="H27" s="69">
        <v>41068.15</v>
      </c>
      <c r="I27" s="153"/>
    </row>
    <row r="28" spans="1:9" ht="15.75" thickBot="1" x14ac:dyDescent="0.3">
      <c r="A28" s="146"/>
      <c r="B28" s="147"/>
      <c r="C28" s="147"/>
      <c r="D28" s="147"/>
      <c r="E28" s="147"/>
      <c r="F28" s="147"/>
      <c r="G28" s="148"/>
      <c r="H28" s="146"/>
      <c r="I28" s="148"/>
    </row>
    <row r="29" spans="1:9" ht="15.75" thickBot="1" x14ac:dyDescent="0.3">
      <c r="A29" s="39" t="s">
        <v>68</v>
      </c>
      <c r="B29" s="40"/>
      <c r="C29" s="40"/>
      <c r="D29" s="40"/>
      <c r="E29" s="40"/>
      <c r="F29" s="40"/>
      <c r="G29" s="41"/>
      <c r="H29" s="52"/>
      <c r="I29" s="54"/>
    </row>
    <row r="30" spans="1:9" ht="15.75" thickBot="1" x14ac:dyDescent="0.3">
      <c r="A30" s="39" t="s">
        <v>15</v>
      </c>
      <c r="B30" s="40"/>
      <c r="C30" s="40"/>
      <c r="D30" s="40"/>
      <c r="E30" s="40"/>
      <c r="F30" s="40"/>
      <c r="G30" s="41"/>
      <c r="H30" s="179">
        <f>H9+H29</f>
        <v>59590.649999999994</v>
      </c>
      <c r="I30" s="180"/>
    </row>
    <row r="31" spans="1:9" x14ac:dyDescent="0.25">
      <c r="A31" s="44"/>
      <c r="B31" s="45"/>
      <c r="C31" s="45"/>
      <c r="D31" s="45"/>
      <c r="E31" s="45"/>
      <c r="F31" s="45"/>
      <c r="G31" s="46"/>
      <c r="H31" s="122"/>
      <c r="I31" s="123"/>
    </row>
    <row r="32" spans="1:9" x14ac:dyDescent="0.25">
      <c r="A32" s="11" t="s">
        <v>75</v>
      </c>
      <c r="B32" s="12"/>
      <c r="C32" s="12"/>
      <c r="D32" s="12"/>
      <c r="E32" s="12"/>
      <c r="F32" s="12"/>
      <c r="G32" s="13"/>
      <c r="H32" s="14">
        <f>H4+H9-H27</f>
        <v>106268.55000000002</v>
      </c>
      <c r="I32" s="20"/>
    </row>
    <row r="33" spans="1:9" x14ac:dyDescent="0.25">
      <c r="A33" s="11" t="s">
        <v>115</v>
      </c>
      <c r="B33" s="12"/>
      <c r="C33" s="12"/>
      <c r="D33" s="12"/>
      <c r="E33" s="12"/>
      <c r="F33" s="12"/>
      <c r="G33" s="13"/>
      <c r="H33" s="106">
        <f>H6-H7+H29</f>
        <v>3660</v>
      </c>
      <c r="I33" s="107"/>
    </row>
    <row r="34" spans="1:9" x14ac:dyDescent="0.25">
      <c r="A34" s="19"/>
      <c r="B34" s="102"/>
      <c r="C34" s="102"/>
      <c r="D34" s="102"/>
      <c r="E34" s="102"/>
      <c r="F34" s="102"/>
      <c r="G34" s="20"/>
      <c r="H34" s="19"/>
      <c r="I34" s="20"/>
    </row>
    <row r="35" spans="1:9" x14ac:dyDescent="0.25">
      <c r="A35" s="22" t="s">
        <v>16</v>
      </c>
      <c r="B35" s="23"/>
      <c r="C35" s="23"/>
      <c r="D35" s="23"/>
      <c r="E35" s="23"/>
      <c r="F35" s="23"/>
      <c r="G35" s="24"/>
      <c r="H35" s="124"/>
      <c r="I35" s="125"/>
    </row>
    <row r="36" spans="1:9" x14ac:dyDescent="0.25">
      <c r="A36" s="27" t="s">
        <v>17</v>
      </c>
      <c r="B36" s="28"/>
      <c r="C36" s="28"/>
      <c r="D36" s="28"/>
      <c r="E36" s="28"/>
      <c r="F36" s="28"/>
      <c r="G36" s="29"/>
      <c r="H36" s="106">
        <v>10</v>
      </c>
      <c r="I36" s="107"/>
    </row>
    <row r="37" spans="1:9" ht="15.75" thickBot="1" x14ac:dyDescent="0.3">
      <c r="A37" s="32" t="s">
        <v>57</v>
      </c>
      <c r="B37" s="33"/>
      <c r="C37" s="33"/>
      <c r="D37" s="33"/>
      <c r="E37" s="33"/>
      <c r="F37" s="33"/>
      <c r="G37" s="34"/>
      <c r="H37" s="218">
        <f>H9/H27*H36</f>
        <v>14.510186117465722</v>
      </c>
      <c r="I37" s="21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2">
    <mergeCell ref="A27:G27"/>
    <mergeCell ref="H27:I27"/>
    <mergeCell ref="A41:C41"/>
    <mergeCell ref="G41:I41"/>
    <mergeCell ref="A34:G34"/>
    <mergeCell ref="H34:I34"/>
    <mergeCell ref="A35:G35"/>
    <mergeCell ref="H35:I35"/>
    <mergeCell ref="A36:G36"/>
    <mergeCell ref="H36:I36"/>
    <mergeCell ref="A32:G32"/>
    <mergeCell ref="H32:I32"/>
    <mergeCell ref="A33:G33"/>
    <mergeCell ref="H33:I33"/>
    <mergeCell ref="A37:G37"/>
    <mergeCell ref="H37:I37"/>
    <mergeCell ref="A30:G30"/>
    <mergeCell ref="H30:I30"/>
    <mergeCell ref="A31:G31"/>
    <mergeCell ref="H31:I31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9:G19"/>
    <mergeCell ref="H19:I19"/>
    <mergeCell ref="H18:I18"/>
    <mergeCell ref="A18:G18"/>
    <mergeCell ref="A20:G20"/>
    <mergeCell ref="H20:I20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17:G17"/>
    <mergeCell ref="H17:I17"/>
    <mergeCell ref="H12:I12"/>
    <mergeCell ref="A13:G13"/>
    <mergeCell ref="H13:I13"/>
    <mergeCell ref="A14:G15"/>
    <mergeCell ref="H14:I15"/>
    <mergeCell ref="A7:G7"/>
    <mergeCell ref="H7:I7"/>
    <mergeCell ref="A8:G8"/>
    <mergeCell ref="H8:I8"/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28" sqref="L28"/>
    </sheetView>
  </sheetViews>
  <sheetFormatPr defaultRowHeight="15" x14ac:dyDescent="0.25"/>
  <sheetData>
    <row r="1" spans="1:9" ht="18.75" x14ac:dyDescent="0.3">
      <c r="A1" s="91" t="s">
        <v>43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76" t="s">
        <v>82</v>
      </c>
      <c r="B4" s="77"/>
      <c r="C4" s="77"/>
      <c r="D4" s="77"/>
      <c r="E4" s="77"/>
      <c r="F4" s="77"/>
      <c r="G4" s="78"/>
      <c r="H4" s="222">
        <v>143851.39000000001</v>
      </c>
      <c r="I4" s="223"/>
    </row>
    <row r="5" spans="1:9" x14ac:dyDescent="0.25">
      <c r="A5" s="19"/>
      <c r="B5" s="102"/>
      <c r="C5" s="102"/>
      <c r="D5" s="102"/>
      <c r="E5" s="102"/>
      <c r="F5" s="102"/>
      <c r="G5" s="20"/>
      <c r="H5" s="106"/>
      <c r="I5" s="107"/>
    </row>
    <row r="6" spans="1:9" x14ac:dyDescent="0.25">
      <c r="A6" s="16" t="s">
        <v>88</v>
      </c>
      <c r="B6" s="17"/>
      <c r="C6" s="17"/>
      <c r="D6" s="17"/>
      <c r="E6" s="17"/>
      <c r="F6" s="17"/>
      <c r="G6" s="18"/>
      <c r="H6" s="19">
        <v>63251.040000000001</v>
      </c>
      <c r="I6" s="20"/>
    </row>
    <row r="7" spans="1:9" x14ac:dyDescent="0.25">
      <c r="A7" s="60" t="s">
        <v>1</v>
      </c>
      <c r="B7" s="61"/>
      <c r="C7" s="61"/>
      <c r="D7" s="61"/>
      <c r="E7" s="61"/>
      <c r="F7" s="61"/>
      <c r="G7" s="62"/>
      <c r="H7" s="63">
        <v>6711.18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4020</v>
      </c>
      <c r="I8" s="80"/>
    </row>
    <row r="9" spans="1:9" ht="15.75" thickBot="1" x14ac:dyDescent="0.3">
      <c r="A9" s="19"/>
      <c r="B9" s="102"/>
      <c r="C9" s="102"/>
      <c r="D9" s="102"/>
      <c r="E9" s="102"/>
      <c r="F9" s="102"/>
      <c r="G9" s="20"/>
      <c r="H9" s="25"/>
      <c r="I9" s="26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72083.349999999991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128">
        <v>935</v>
      </c>
      <c r="I11" s="129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79">
        <v>904.5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2639.36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25">
        <v>11697.87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40644.92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12477.99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50602.52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179">
        <f>H10+H30</f>
        <v>72083.349999999991</v>
      </c>
      <c r="I31" s="180"/>
    </row>
    <row r="32" spans="1:9" x14ac:dyDescent="0.25">
      <c r="A32" s="44"/>
      <c r="B32" s="45"/>
      <c r="C32" s="45"/>
      <c r="D32" s="45"/>
      <c r="E32" s="45"/>
      <c r="F32" s="45"/>
      <c r="G32" s="45"/>
      <c r="H32" s="44"/>
      <c r="I32" s="46"/>
    </row>
    <row r="33" spans="1:9" x14ac:dyDescent="0.25">
      <c r="A33" s="11" t="s">
        <v>83</v>
      </c>
      <c r="B33" s="12"/>
      <c r="C33" s="12"/>
      <c r="D33" s="12"/>
      <c r="E33" s="12"/>
      <c r="F33" s="12"/>
      <c r="G33" s="12"/>
      <c r="H33" s="14">
        <f>H4+H10-H28</f>
        <v>165332.22</v>
      </c>
      <c r="I33" s="20"/>
    </row>
    <row r="34" spans="1:9" x14ac:dyDescent="0.25">
      <c r="A34" s="11" t="s">
        <v>116</v>
      </c>
      <c r="B34" s="12"/>
      <c r="C34" s="12"/>
      <c r="D34" s="12"/>
      <c r="E34" s="12"/>
      <c r="F34" s="12"/>
      <c r="G34" s="12"/>
      <c r="H34" s="14">
        <f>H6-H7-H8+H30</f>
        <v>52519.86</v>
      </c>
      <c r="I34" s="15"/>
    </row>
    <row r="35" spans="1:9" x14ac:dyDescent="0.25">
      <c r="A35" s="76"/>
      <c r="B35" s="77"/>
      <c r="C35" s="77"/>
      <c r="D35" s="77"/>
      <c r="E35" s="77"/>
      <c r="F35" s="77"/>
      <c r="G35" s="103"/>
      <c r="H35" s="19"/>
      <c r="I35" s="20"/>
    </row>
    <row r="36" spans="1:9" x14ac:dyDescent="0.25">
      <c r="A36" s="60" t="s">
        <v>16</v>
      </c>
      <c r="B36" s="61"/>
      <c r="C36" s="61"/>
      <c r="D36" s="61"/>
      <c r="E36" s="61"/>
      <c r="F36" s="61"/>
      <c r="G36" s="105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4">
        <v>7.5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218">
        <f>H10/H28*H37</f>
        <v>10.683758931373378</v>
      </c>
      <c r="I38" s="21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H35:I35"/>
    <mergeCell ref="A32:G32"/>
    <mergeCell ref="A34:G34"/>
    <mergeCell ref="H34:I34"/>
    <mergeCell ref="A41:C41"/>
    <mergeCell ref="G41:I41"/>
    <mergeCell ref="A37:G37"/>
    <mergeCell ref="H37:I37"/>
    <mergeCell ref="A38:G38"/>
    <mergeCell ref="H38:I38"/>
    <mergeCell ref="A9:G9"/>
    <mergeCell ref="H9:I9"/>
    <mergeCell ref="H19:I19"/>
    <mergeCell ref="A36:G36"/>
    <mergeCell ref="H36:I36"/>
    <mergeCell ref="A35:G35"/>
    <mergeCell ref="A31:G31"/>
    <mergeCell ref="H31:I31"/>
    <mergeCell ref="A27:G27"/>
    <mergeCell ref="H27:I27"/>
    <mergeCell ref="H32:I32"/>
    <mergeCell ref="A33:G33"/>
    <mergeCell ref="H33:I33"/>
    <mergeCell ref="A22:G22"/>
    <mergeCell ref="H22:I22"/>
    <mergeCell ref="A30:G30"/>
    <mergeCell ref="H30:I30"/>
    <mergeCell ref="A23:G23"/>
    <mergeCell ref="H23:I23"/>
    <mergeCell ref="A24:G24"/>
    <mergeCell ref="H24:I24"/>
    <mergeCell ref="A25:G25"/>
    <mergeCell ref="H25:I25"/>
    <mergeCell ref="A28:G28"/>
    <mergeCell ref="H28:I28"/>
    <mergeCell ref="A29:G29"/>
    <mergeCell ref="H29:I29"/>
    <mergeCell ref="A26:G26"/>
    <mergeCell ref="H26:I26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8:G8"/>
    <mergeCell ref="H8:I8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K43" sqref="K43"/>
    </sheetView>
  </sheetViews>
  <sheetFormatPr defaultRowHeight="15" x14ac:dyDescent="0.25"/>
  <sheetData>
    <row r="1" spans="1:9" ht="18.75" x14ac:dyDescent="0.3">
      <c r="A1" s="91" t="s">
        <v>44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222">
        <v>88997.62</v>
      </c>
      <c r="I4" s="223"/>
    </row>
    <row r="5" spans="1:9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9">
        <v>71862.7</v>
      </c>
      <c r="I6" s="20"/>
    </row>
    <row r="7" spans="1:9" x14ac:dyDescent="0.25">
      <c r="A7" s="110" t="s">
        <v>1</v>
      </c>
      <c r="B7" s="111"/>
      <c r="C7" s="111"/>
      <c r="D7" s="111"/>
      <c r="E7" s="111"/>
      <c r="F7" s="111"/>
      <c r="G7" s="112"/>
      <c r="H7" s="115">
        <v>3301.76</v>
      </c>
      <c r="I7" s="117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113">
        <v>4620</v>
      </c>
      <c r="I8" s="114"/>
    </row>
    <row r="9" spans="1:9" ht="15.75" thickBot="1" x14ac:dyDescent="0.3">
      <c r="A9" s="19"/>
      <c r="B9" s="102"/>
      <c r="C9" s="102"/>
      <c r="D9" s="102"/>
      <c r="E9" s="102"/>
      <c r="F9" s="102"/>
      <c r="G9" s="20"/>
      <c r="H9" s="19"/>
      <c r="I9" s="20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47104.52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74">
        <v>308.7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79">
        <v>1161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1319.68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79">
        <v>6390.3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26886.87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8254.26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69">
        <v>28554.84</v>
      </c>
      <c r="I28" s="153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179">
        <f>H10+H30</f>
        <v>47104.52</v>
      </c>
      <c r="I31" s="180"/>
    </row>
    <row r="32" spans="1:9" x14ac:dyDescent="0.25">
      <c r="A32" s="44"/>
      <c r="B32" s="45"/>
      <c r="C32" s="45"/>
      <c r="D32" s="45"/>
      <c r="E32" s="45"/>
      <c r="F32" s="45"/>
      <c r="G32" s="45"/>
      <c r="H32" s="44"/>
      <c r="I32" s="46"/>
    </row>
    <row r="33" spans="1:9" x14ac:dyDescent="0.25">
      <c r="A33" s="11" t="s">
        <v>83</v>
      </c>
      <c r="B33" s="12"/>
      <c r="C33" s="12"/>
      <c r="D33" s="12"/>
      <c r="E33" s="12"/>
      <c r="F33" s="12"/>
      <c r="G33" s="12"/>
      <c r="H33" s="14">
        <f>H4+H10-H28</f>
        <v>107547.29999999999</v>
      </c>
      <c r="I33" s="20"/>
    </row>
    <row r="34" spans="1:9" x14ac:dyDescent="0.25">
      <c r="A34" s="16" t="s">
        <v>96</v>
      </c>
      <c r="B34" s="17"/>
      <c r="C34" s="17"/>
      <c r="D34" s="17"/>
      <c r="E34" s="17"/>
      <c r="F34" s="17"/>
      <c r="G34" s="17"/>
      <c r="H34" s="210">
        <f>H6-H7-H8+H30</f>
        <v>63940.94</v>
      </c>
      <c r="I34" s="224"/>
    </row>
    <row r="35" spans="1:9" x14ac:dyDescent="0.25">
      <c r="A35" s="76"/>
      <c r="B35" s="77"/>
      <c r="C35" s="77"/>
      <c r="D35" s="77"/>
      <c r="E35" s="77"/>
      <c r="F35" s="77"/>
      <c r="G35" s="103"/>
      <c r="H35" s="19"/>
      <c r="I35" s="20"/>
    </row>
    <row r="36" spans="1:9" x14ac:dyDescent="0.25">
      <c r="A36" s="60" t="s">
        <v>16</v>
      </c>
      <c r="B36" s="61"/>
      <c r="C36" s="61"/>
      <c r="D36" s="61"/>
      <c r="E36" s="61"/>
      <c r="F36" s="61"/>
      <c r="G36" s="105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4">
        <v>9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218">
        <f>H10/H28*H37</f>
        <v>14.84654370327412</v>
      </c>
      <c r="I38" s="21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A26:G26"/>
    <mergeCell ref="H26:I26"/>
    <mergeCell ref="A27:G27"/>
    <mergeCell ref="H27:I27"/>
    <mergeCell ref="A30:G30"/>
    <mergeCell ref="H30:I30"/>
    <mergeCell ref="A29:G29"/>
    <mergeCell ref="H29:I29"/>
    <mergeCell ref="A23:G23"/>
    <mergeCell ref="H23:I23"/>
    <mergeCell ref="A24:G24"/>
    <mergeCell ref="H24:I24"/>
    <mergeCell ref="A25:G25"/>
    <mergeCell ref="H25:I25"/>
    <mergeCell ref="A20:G20"/>
    <mergeCell ref="H20:I20"/>
    <mergeCell ref="A21:G21"/>
    <mergeCell ref="H21:I21"/>
    <mergeCell ref="A22:G22"/>
    <mergeCell ref="H22:I22"/>
    <mergeCell ref="H13:I13"/>
    <mergeCell ref="A14:G14"/>
    <mergeCell ref="H14:I14"/>
    <mergeCell ref="A15:G16"/>
    <mergeCell ref="H15:I16"/>
    <mergeCell ref="A9:G9"/>
    <mergeCell ref="H9:I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A6:G6"/>
    <mergeCell ref="A5:G5"/>
    <mergeCell ref="H5:I5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H40" sqref="H40"/>
    </sheetView>
  </sheetViews>
  <sheetFormatPr defaultRowHeight="15" x14ac:dyDescent="0.25"/>
  <sheetData>
    <row r="1" spans="1:9" ht="18.75" x14ac:dyDescent="0.3">
      <c r="A1" s="91" t="s">
        <v>45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95">
        <v>302749.65000000002</v>
      </c>
      <c r="I4" s="96"/>
    </row>
    <row r="5" spans="1:9" x14ac:dyDescent="0.25">
      <c r="A5" s="37"/>
      <c r="B5" s="178"/>
      <c r="C5" s="178"/>
      <c r="D5" s="178"/>
      <c r="E5" s="178"/>
      <c r="F5" s="178"/>
      <c r="G5" s="178"/>
      <c r="H5" s="19"/>
      <c r="I5" s="20"/>
    </row>
    <row r="6" spans="1:9" x14ac:dyDescent="0.25">
      <c r="A6" s="103" t="s">
        <v>71</v>
      </c>
      <c r="B6" s="12"/>
      <c r="C6" s="12"/>
      <c r="D6" s="12"/>
      <c r="E6" s="12"/>
      <c r="F6" s="12"/>
      <c r="G6" s="12"/>
      <c r="H6" s="158">
        <v>39080.639999999999</v>
      </c>
      <c r="I6" s="152"/>
    </row>
    <row r="7" spans="1:9" x14ac:dyDescent="0.25">
      <c r="A7" s="60" t="s">
        <v>1</v>
      </c>
      <c r="B7" s="61"/>
      <c r="C7" s="61"/>
      <c r="D7" s="61"/>
      <c r="E7" s="61"/>
      <c r="F7" s="61"/>
      <c r="G7" s="105"/>
      <c r="H7" s="63">
        <v>17236.900000000001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25" t="s">
        <v>34</v>
      </c>
      <c r="I8" s="26"/>
    </row>
    <row r="9" spans="1:9" ht="15.75" thickBot="1" x14ac:dyDescent="0.3">
      <c r="A9" s="19"/>
      <c r="B9" s="102"/>
      <c r="C9" s="102"/>
      <c r="D9" s="102"/>
      <c r="E9" s="102"/>
      <c r="F9" s="102"/>
      <c r="G9" s="102"/>
      <c r="H9" s="25"/>
      <c r="I9" s="26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100815.55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128">
        <v>1054</v>
      </c>
      <c r="I11" s="129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79">
        <v>924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3051.76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79">
        <v>18120.3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57292.87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206">
        <v>17588.91</v>
      </c>
      <c r="I26" s="207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132">
        <v>85260.5</v>
      </c>
      <c r="I28" s="104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0"/>
      <c r="I29" s="51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f>H31</f>
        <v>10059</v>
      </c>
      <c r="I30" s="94"/>
    </row>
    <row r="31" spans="1:9" ht="15.75" thickBot="1" x14ac:dyDescent="0.3">
      <c r="A31" s="88" t="s">
        <v>112</v>
      </c>
      <c r="B31" s="89"/>
      <c r="C31" s="89"/>
      <c r="D31" s="89"/>
      <c r="E31" s="89"/>
      <c r="F31" s="89"/>
      <c r="G31" s="154"/>
      <c r="H31" s="225">
        <v>10059</v>
      </c>
      <c r="I31" s="226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0"/>
      <c r="H32" s="179">
        <f>H10+H30</f>
        <v>110874.55</v>
      </c>
      <c r="I32" s="180"/>
    </row>
    <row r="33" spans="1:9" x14ac:dyDescent="0.25">
      <c r="A33" s="44"/>
      <c r="B33" s="45"/>
      <c r="C33" s="45"/>
      <c r="D33" s="45"/>
      <c r="E33" s="45"/>
      <c r="F33" s="45"/>
      <c r="G33" s="45"/>
      <c r="H33" s="44"/>
      <c r="I33" s="46"/>
    </row>
    <row r="34" spans="1:9" x14ac:dyDescent="0.25">
      <c r="A34" s="11" t="s">
        <v>83</v>
      </c>
      <c r="B34" s="12"/>
      <c r="C34" s="12"/>
      <c r="D34" s="12"/>
      <c r="E34" s="12"/>
      <c r="F34" s="12"/>
      <c r="G34" s="12"/>
      <c r="H34" s="14">
        <f>H4+H10-H28</f>
        <v>318304.7</v>
      </c>
      <c r="I34" s="15"/>
    </row>
    <row r="35" spans="1:9" x14ac:dyDescent="0.25">
      <c r="A35" s="11" t="s">
        <v>114</v>
      </c>
      <c r="B35" s="12"/>
      <c r="C35" s="12"/>
      <c r="D35" s="12"/>
      <c r="E35" s="12"/>
      <c r="F35" s="12"/>
      <c r="G35" s="12"/>
      <c r="H35" s="14">
        <f>H6+H7-H30</f>
        <v>46258.54</v>
      </c>
      <c r="I35" s="15"/>
    </row>
    <row r="36" spans="1:9" x14ac:dyDescent="0.25">
      <c r="A36" s="76"/>
      <c r="B36" s="77"/>
      <c r="C36" s="77"/>
      <c r="D36" s="77"/>
      <c r="E36" s="77"/>
      <c r="F36" s="77"/>
      <c r="G36" s="103"/>
      <c r="H36" s="19"/>
      <c r="I36" s="20"/>
    </row>
    <row r="37" spans="1:9" x14ac:dyDescent="0.25">
      <c r="A37" s="60" t="s">
        <v>16</v>
      </c>
      <c r="B37" s="61"/>
      <c r="C37" s="61"/>
      <c r="D37" s="61"/>
      <c r="E37" s="61"/>
      <c r="F37" s="61"/>
      <c r="G37" s="105"/>
      <c r="H37" s="63"/>
      <c r="I37" s="64"/>
    </row>
    <row r="38" spans="1:9" x14ac:dyDescent="0.25">
      <c r="A38" s="27" t="s">
        <v>17</v>
      </c>
      <c r="B38" s="28"/>
      <c r="C38" s="28"/>
      <c r="D38" s="28"/>
      <c r="E38" s="28"/>
      <c r="F38" s="28"/>
      <c r="G38" s="28"/>
      <c r="H38" s="14">
        <v>10</v>
      </c>
      <c r="I38" s="15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3"/>
      <c r="H39" s="108">
        <f>H10/H28*H38</f>
        <v>11.824414588232536</v>
      </c>
      <c r="I39" s="109"/>
    </row>
    <row r="42" spans="1:9" x14ac:dyDescent="0.25">
      <c r="A42" s="21" t="s">
        <v>20</v>
      </c>
      <c r="B42" s="21"/>
      <c r="C42" s="21"/>
      <c r="G42" s="21" t="s">
        <v>21</v>
      </c>
      <c r="H42" s="21"/>
      <c r="I42" s="21"/>
    </row>
  </sheetData>
  <mergeCells count="76">
    <mergeCell ref="A29:G29"/>
    <mergeCell ref="H29:I29"/>
    <mergeCell ref="A39:G39"/>
    <mergeCell ref="H39:I39"/>
    <mergeCell ref="A42:C42"/>
    <mergeCell ref="G42:I42"/>
    <mergeCell ref="A36:G36"/>
    <mergeCell ref="H36:I36"/>
    <mergeCell ref="A37:G37"/>
    <mergeCell ref="H37:I37"/>
    <mergeCell ref="A38:G38"/>
    <mergeCell ref="H38:I38"/>
    <mergeCell ref="A34:G34"/>
    <mergeCell ref="H34:I34"/>
    <mergeCell ref="H35:I35"/>
    <mergeCell ref="A35:G35"/>
    <mergeCell ref="A32:G32"/>
    <mergeCell ref="H32:I32"/>
    <mergeCell ref="A33:G33"/>
    <mergeCell ref="H33:I33"/>
    <mergeCell ref="A30:G30"/>
    <mergeCell ref="H30:I30"/>
    <mergeCell ref="A31:G31"/>
    <mergeCell ref="H31:I31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H19:I19"/>
    <mergeCell ref="A19:G19"/>
    <mergeCell ref="A8:G8"/>
    <mergeCell ref="H8:I8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28:G28"/>
    <mergeCell ref="H28:I28"/>
    <mergeCell ref="A6:G6"/>
    <mergeCell ref="A1:I1"/>
    <mergeCell ref="C2:F2"/>
    <mergeCell ref="A3:G3"/>
    <mergeCell ref="H3:I3"/>
    <mergeCell ref="A5:G5"/>
    <mergeCell ref="H5:I5"/>
    <mergeCell ref="A4:G4"/>
    <mergeCell ref="H4:I4"/>
    <mergeCell ref="H6:I6"/>
    <mergeCell ref="A7:G7"/>
    <mergeCell ref="H7:I7"/>
    <mergeCell ref="A9:G9"/>
    <mergeCell ref="H9:I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H32" sqref="H32:I32"/>
    </sheetView>
  </sheetViews>
  <sheetFormatPr defaultRowHeight="15" x14ac:dyDescent="0.25"/>
  <sheetData>
    <row r="1" spans="1:9" ht="18.75" x14ac:dyDescent="0.3">
      <c r="A1" s="91" t="s">
        <v>46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98</v>
      </c>
      <c r="B4" s="12"/>
      <c r="C4" s="12"/>
      <c r="D4" s="12"/>
      <c r="E4" s="12"/>
      <c r="F4" s="12"/>
      <c r="G4" s="13"/>
      <c r="H4" s="229">
        <v>150981.74</v>
      </c>
      <c r="I4" s="230"/>
    </row>
    <row r="5" spans="1:9" x14ac:dyDescent="0.25">
      <c r="A5" s="76"/>
      <c r="B5" s="77"/>
      <c r="C5" s="77"/>
      <c r="D5" s="77"/>
      <c r="E5" s="77"/>
      <c r="F5" s="77"/>
      <c r="G5" s="78"/>
      <c r="H5" s="63"/>
      <c r="I5" s="64"/>
    </row>
    <row r="6" spans="1:9" x14ac:dyDescent="0.25">
      <c r="A6" s="11" t="s">
        <v>99</v>
      </c>
      <c r="B6" s="12"/>
      <c r="C6" s="12"/>
      <c r="D6" s="12"/>
      <c r="E6" s="12"/>
      <c r="F6" s="12"/>
      <c r="G6" s="13"/>
      <c r="H6" s="210">
        <v>6840</v>
      </c>
      <c r="I6" s="224"/>
    </row>
    <row r="7" spans="1:9" x14ac:dyDescent="0.25">
      <c r="A7" s="60" t="s">
        <v>56</v>
      </c>
      <c r="B7" s="61"/>
      <c r="C7" s="61"/>
      <c r="D7" s="61"/>
      <c r="E7" s="61"/>
      <c r="F7" s="61"/>
      <c r="G7" s="62"/>
      <c r="H7" s="79">
        <v>5340</v>
      </c>
      <c r="I7" s="80"/>
    </row>
    <row r="8" spans="1:9" ht="15.75" thickBot="1" x14ac:dyDescent="0.3">
      <c r="A8" s="19"/>
      <c r="B8" s="102"/>
      <c r="C8" s="102"/>
      <c r="D8" s="102"/>
      <c r="E8" s="102"/>
      <c r="F8" s="102"/>
      <c r="G8" s="20"/>
      <c r="H8" s="25"/>
      <c r="I8" s="26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H10+H11+H12+H13+H14+H16+H17+H19+H20+H21+H22+H23+H24+H25+H26+H18</f>
        <v>85478.88</v>
      </c>
      <c r="I9" s="141"/>
    </row>
    <row r="10" spans="1:9" x14ac:dyDescent="0.25">
      <c r="A10" s="71" t="s">
        <v>62</v>
      </c>
      <c r="B10" s="72"/>
      <c r="C10" s="72"/>
      <c r="D10" s="72"/>
      <c r="E10" s="72"/>
      <c r="F10" s="72"/>
      <c r="G10" s="73"/>
      <c r="H10" s="74">
        <v>0</v>
      </c>
      <c r="I10" s="75"/>
    </row>
    <row r="11" spans="1:9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62"/>
      <c r="H13" s="63">
        <v>648.85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0" t="s">
        <v>10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88" t="s">
        <v>0</v>
      </c>
      <c r="B17" s="89"/>
      <c r="C17" s="89"/>
      <c r="D17" s="89"/>
      <c r="E17" s="89"/>
      <c r="F17" s="89"/>
      <c r="G17" s="90"/>
      <c r="H17" s="63">
        <v>0</v>
      </c>
      <c r="I17" s="64"/>
    </row>
    <row r="18" spans="1:9" x14ac:dyDescent="0.25">
      <c r="A18" s="27" t="s">
        <v>55</v>
      </c>
      <c r="B18" s="28"/>
      <c r="C18" s="28"/>
      <c r="D18" s="28"/>
      <c r="E18" s="28"/>
      <c r="F18" s="28"/>
      <c r="G18" s="29"/>
      <c r="H18" s="25">
        <v>1041.5999999999999</v>
      </c>
      <c r="I18" s="26"/>
    </row>
    <row r="19" spans="1:9" x14ac:dyDescent="0.25">
      <c r="A19" s="83" t="s">
        <v>11</v>
      </c>
      <c r="B19" s="84"/>
      <c r="C19" s="84"/>
      <c r="D19" s="84"/>
      <c r="E19" s="84"/>
      <c r="F19" s="84"/>
      <c r="G19" s="85"/>
      <c r="H19" s="86"/>
      <c r="I19" s="87"/>
    </row>
    <row r="20" spans="1:9" x14ac:dyDescent="0.25">
      <c r="A20" s="27" t="s">
        <v>12</v>
      </c>
      <c r="B20" s="28"/>
      <c r="C20" s="28"/>
      <c r="D20" s="28"/>
      <c r="E20" s="28"/>
      <c r="F20" s="28"/>
      <c r="G20" s="29"/>
      <c r="H20" s="79">
        <v>2391.92</v>
      </c>
      <c r="I20" s="80"/>
    </row>
    <row r="21" spans="1:9" x14ac:dyDescent="0.25">
      <c r="A21" s="27" t="s">
        <v>18</v>
      </c>
      <c r="B21" s="28"/>
      <c r="C21" s="28"/>
      <c r="D21" s="28"/>
      <c r="E21" s="28"/>
      <c r="F21" s="28"/>
      <c r="G21" s="29"/>
      <c r="H21" s="25">
        <v>1261.02</v>
      </c>
      <c r="I21" s="26"/>
    </row>
    <row r="22" spans="1:9" x14ac:dyDescent="0.25">
      <c r="A22" s="27" t="s">
        <v>19</v>
      </c>
      <c r="B22" s="28"/>
      <c r="C22" s="28"/>
      <c r="D22" s="28"/>
      <c r="E22" s="28"/>
      <c r="F22" s="28"/>
      <c r="G22" s="29"/>
      <c r="H22" s="37"/>
      <c r="I22" s="38"/>
    </row>
    <row r="23" spans="1:9" x14ac:dyDescent="0.25">
      <c r="A23" s="27" t="s">
        <v>13</v>
      </c>
      <c r="B23" s="28"/>
      <c r="C23" s="28"/>
      <c r="D23" s="28"/>
      <c r="E23" s="28"/>
      <c r="F23" s="28"/>
      <c r="G23" s="29"/>
      <c r="H23" s="79">
        <v>14988.9</v>
      </c>
      <c r="I23" s="80"/>
    </row>
    <row r="24" spans="1:9" x14ac:dyDescent="0.25">
      <c r="A24" s="27" t="s">
        <v>53</v>
      </c>
      <c r="B24" s="28"/>
      <c r="C24" s="28"/>
      <c r="D24" s="28"/>
      <c r="E24" s="28"/>
      <c r="F24" s="28"/>
      <c r="G24" s="29"/>
      <c r="H24" s="25">
        <v>49175.79</v>
      </c>
      <c r="I24" s="26"/>
    </row>
    <row r="25" spans="1:9" x14ac:dyDescent="0.25">
      <c r="A25" s="27" t="s">
        <v>14</v>
      </c>
      <c r="B25" s="28"/>
      <c r="C25" s="28"/>
      <c r="D25" s="28"/>
      <c r="E25" s="28"/>
      <c r="F25" s="28"/>
      <c r="G25" s="29"/>
      <c r="H25" s="37">
        <v>15096.96</v>
      </c>
      <c r="I25" s="38"/>
    </row>
    <row r="26" spans="1:9" ht="15.75" thickBot="1" x14ac:dyDescent="0.3">
      <c r="A26" s="47" t="s">
        <v>52</v>
      </c>
      <c r="B26" s="48"/>
      <c r="C26" s="48"/>
      <c r="D26" s="48"/>
      <c r="E26" s="48"/>
      <c r="F26" s="48"/>
      <c r="G26" s="49"/>
      <c r="H26" s="50">
        <v>873.84</v>
      </c>
      <c r="I26" s="51"/>
    </row>
    <row r="27" spans="1:9" ht="15.75" thickBot="1" x14ac:dyDescent="0.3">
      <c r="A27" s="55" t="s">
        <v>106</v>
      </c>
      <c r="B27" s="56"/>
      <c r="C27" s="56"/>
      <c r="D27" s="56"/>
      <c r="E27" s="56"/>
      <c r="F27" s="56"/>
      <c r="G27" s="57"/>
      <c r="H27" s="69">
        <v>63853.96</v>
      </c>
      <c r="I27" s="153"/>
    </row>
    <row r="28" spans="1:9" ht="15.75" thickBot="1" x14ac:dyDescent="0.3">
      <c r="A28" s="52"/>
      <c r="B28" s="53"/>
      <c r="C28" s="53"/>
      <c r="D28" s="53"/>
      <c r="E28" s="53"/>
      <c r="F28" s="53"/>
      <c r="G28" s="54"/>
      <c r="H28" s="52"/>
      <c r="I28" s="54"/>
    </row>
    <row r="29" spans="1:9" ht="15.75" thickBot="1" x14ac:dyDescent="0.3">
      <c r="A29" s="39" t="s">
        <v>68</v>
      </c>
      <c r="B29" s="40"/>
      <c r="C29" s="40"/>
      <c r="D29" s="40"/>
      <c r="E29" s="40"/>
      <c r="F29" s="40"/>
      <c r="G29" s="41"/>
      <c r="H29" s="93">
        <v>0</v>
      </c>
      <c r="I29" s="94"/>
    </row>
    <row r="30" spans="1:9" ht="15.75" thickBot="1" x14ac:dyDescent="0.3">
      <c r="A30" s="39" t="s">
        <v>15</v>
      </c>
      <c r="B30" s="40"/>
      <c r="C30" s="40"/>
      <c r="D30" s="40"/>
      <c r="E30" s="40"/>
      <c r="F30" s="40"/>
      <c r="G30" s="41"/>
      <c r="H30" s="42">
        <f>H9+H29</f>
        <v>85478.88</v>
      </c>
      <c r="I30" s="43"/>
    </row>
    <row r="31" spans="1:9" x14ac:dyDescent="0.25">
      <c r="A31" s="44"/>
      <c r="B31" s="45"/>
      <c r="C31" s="45"/>
      <c r="D31" s="45"/>
      <c r="E31" s="45"/>
      <c r="F31" s="45"/>
      <c r="G31" s="46"/>
      <c r="H31" s="122"/>
      <c r="I31" s="123"/>
    </row>
    <row r="32" spans="1:9" x14ac:dyDescent="0.25">
      <c r="A32" s="11" t="s">
        <v>100</v>
      </c>
      <c r="B32" s="12"/>
      <c r="C32" s="12"/>
      <c r="D32" s="12"/>
      <c r="E32" s="12"/>
      <c r="F32" s="12"/>
      <c r="G32" s="13"/>
      <c r="H32" s="14">
        <f>H4+H9-H27</f>
        <v>172606.66</v>
      </c>
      <c r="I32" s="20"/>
    </row>
    <row r="33" spans="1:9" x14ac:dyDescent="0.25">
      <c r="A33" s="11" t="s">
        <v>110</v>
      </c>
      <c r="B33" s="12"/>
      <c r="C33" s="12"/>
      <c r="D33" s="12"/>
      <c r="E33" s="12"/>
      <c r="F33" s="12"/>
      <c r="G33" s="12"/>
      <c r="H33" s="30">
        <f>H6+H7-H29</f>
        <v>12180</v>
      </c>
      <c r="I33" s="104"/>
    </row>
    <row r="34" spans="1:9" x14ac:dyDescent="0.25">
      <c r="A34" s="19"/>
      <c r="B34" s="102"/>
      <c r="C34" s="102"/>
      <c r="D34" s="102"/>
      <c r="E34" s="102"/>
      <c r="F34" s="102"/>
      <c r="G34" s="20"/>
      <c r="H34" s="19"/>
      <c r="I34" s="20"/>
    </row>
    <row r="35" spans="1:9" x14ac:dyDescent="0.25">
      <c r="A35" s="60" t="s">
        <v>16</v>
      </c>
      <c r="B35" s="61"/>
      <c r="C35" s="61"/>
      <c r="D35" s="61"/>
      <c r="E35" s="61"/>
      <c r="F35" s="61"/>
      <c r="G35" s="62"/>
      <c r="H35" s="124"/>
      <c r="I35" s="125"/>
    </row>
    <row r="36" spans="1:9" x14ac:dyDescent="0.25">
      <c r="A36" s="27" t="s">
        <v>17</v>
      </c>
      <c r="B36" s="28"/>
      <c r="C36" s="28"/>
      <c r="D36" s="28"/>
      <c r="E36" s="28"/>
      <c r="F36" s="28"/>
      <c r="G36" s="29"/>
      <c r="H36" s="227">
        <v>8</v>
      </c>
      <c r="I36" s="228"/>
    </row>
    <row r="37" spans="1:9" ht="15.75" thickBot="1" x14ac:dyDescent="0.3">
      <c r="A37" s="47" t="s">
        <v>57</v>
      </c>
      <c r="B37" s="48"/>
      <c r="C37" s="48"/>
      <c r="D37" s="48"/>
      <c r="E37" s="48"/>
      <c r="F37" s="48"/>
      <c r="G37" s="48"/>
      <c r="H37" s="208">
        <f>H9/H27*H36</f>
        <v>10.709297277725611</v>
      </c>
      <c r="I37" s="2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2">
    <mergeCell ref="A5:G5"/>
    <mergeCell ref="H5:I5"/>
    <mergeCell ref="A1:I1"/>
    <mergeCell ref="C2:F2"/>
    <mergeCell ref="A3:G3"/>
    <mergeCell ref="H3:I3"/>
    <mergeCell ref="A4:G4"/>
    <mergeCell ref="H4:I4"/>
    <mergeCell ref="H6:I6"/>
    <mergeCell ref="A6:G6"/>
    <mergeCell ref="A8:G8"/>
    <mergeCell ref="H8:I8"/>
    <mergeCell ref="A7:G7"/>
    <mergeCell ref="H7:I7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A27:G27"/>
    <mergeCell ref="H27:I27"/>
    <mergeCell ref="H17:I17"/>
    <mergeCell ref="A19:G19"/>
    <mergeCell ref="H19:I19"/>
    <mergeCell ref="A20:G20"/>
    <mergeCell ref="H20:I20"/>
    <mergeCell ref="A18:G18"/>
    <mergeCell ref="H18:I18"/>
    <mergeCell ref="A21:G21"/>
    <mergeCell ref="H21:I21"/>
    <mergeCell ref="A22:G22"/>
    <mergeCell ref="H22:I22"/>
    <mergeCell ref="H9:I9"/>
    <mergeCell ref="A10:G10"/>
    <mergeCell ref="H10:I10"/>
    <mergeCell ref="A11:G11"/>
    <mergeCell ref="H11:I11"/>
    <mergeCell ref="A9:G9"/>
    <mergeCell ref="A26:G26"/>
    <mergeCell ref="H26:I26"/>
    <mergeCell ref="A28:G28"/>
    <mergeCell ref="H28:I28"/>
    <mergeCell ref="A29:G29"/>
    <mergeCell ref="H29:I29"/>
    <mergeCell ref="A23:G23"/>
    <mergeCell ref="H23:I23"/>
    <mergeCell ref="A24:G24"/>
    <mergeCell ref="H24:I24"/>
    <mergeCell ref="A25:G25"/>
    <mergeCell ref="H25:I25"/>
    <mergeCell ref="A41:C41"/>
    <mergeCell ref="G41:I41"/>
    <mergeCell ref="A33:G33"/>
    <mergeCell ref="H33:I33"/>
    <mergeCell ref="A35:G35"/>
    <mergeCell ref="H35:I35"/>
    <mergeCell ref="A36:G36"/>
    <mergeCell ref="H36:I36"/>
    <mergeCell ref="A34:G34"/>
    <mergeCell ref="H34:I34"/>
    <mergeCell ref="A32:G32"/>
    <mergeCell ref="H32:I32"/>
    <mergeCell ref="A37:G37"/>
    <mergeCell ref="H37:I37"/>
    <mergeCell ref="A30:G30"/>
    <mergeCell ref="H30:I30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8" sqref="H38"/>
    </sheetView>
  </sheetViews>
  <sheetFormatPr defaultRowHeight="15" x14ac:dyDescent="0.25"/>
  <sheetData>
    <row r="1" spans="1:9" ht="18.75" x14ac:dyDescent="0.3">
      <c r="A1" s="91" t="s">
        <v>22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73</v>
      </c>
      <c r="B4" s="12"/>
      <c r="C4" s="12"/>
      <c r="D4" s="12"/>
      <c r="E4" s="12"/>
      <c r="F4" s="12"/>
      <c r="G4" s="13"/>
      <c r="H4" s="99">
        <v>32892.300000000003</v>
      </c>
      <c r="I4" s="100"/>
    </row>
    <row r="5" spans="1:9" x14ac:dyDescent="0.25">
      <c r="A5" s="19"/>
      <c r="B5" s="102"/>
      <c r="C5" s="102"/>
      <c r="D5" s="102"/>
      <c r="E5" s="102"/>
      <c r="F5" s="102"/>
      <c r="G5" s="20"/>
      <c r="H5" s="14"/>
      <c r="I5" s="15"/>
    </row>
    <row r="6" spans="1:9" x14ac:dyDescent="0.25">
      <c r="A6" s="11" t="s">
        <v>74</v>
      </c>
      <c r="B6" s="12"/>
      <c r="C6" s="12"/>
      <c r="D6" s="12"/>
      <c r="E6" s="12"/>
      <c r="F6" s="12"/>
      <c r="G6" s="13"/>
      <c r="H6" s="118">
        <v>10200</v>
      </c>
      <c r="I6" s="119"/>
    </row>
    <row r="7" spans="1:9" x14ac:dyDescent="0.25">
      <c r="A7" s="110" t="s">
        <v>56</v>
      </c>
      <c r="B7" s="111"/>
      <c r="C7" s="111"/>
      <c r="D7" s="111"/>
      <c r="E7" s="111"/>
      <c r="F7" s="111"/>
      <c r="G7" s="112"/>
      <c r="H7" s="113">
        <v>4620</v>
      </c>
      <c r="I7" s="114"/>
    </row>
    <row r="8" spans="1:9" ht="15.75" thickBot="1" x14ac:dyDescent="0.3">
      <c r="A8" s="115"/>
      <c r="B8" s="116"/>
      <c r="C8" s="116"/>
      <c r="D8" s="116"/>
      <c r="E8" s="116"/>
      <c r="F8" s="116"/>
      <c r="G8" s="117"/>
      <c r="H8" s="14"/>
      <c r="I8" s="15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H10+H11+H12+H13+H14+H16+H17+H19+H20+H21+H22+H23+H24+H25+H26+H18</f>
        <v>47547.329999999994</v>
      </c>
      <c r="I9" s="97"/>
    </row>
    <row r="10" spans="1:9" x14ac:dyDescent="0.25">
      <c r="A10" s="71" t="s">
        <v>62</v>
      </c>
      <c r="B10" s="72"/>
      <c r="C10" s="72"/>
      <c r="D10" s="72"/>
      <c r="E10" s="72"/>
      <c r="F10" s="72"/>
      <c r="G10" s="73"/>
      <c r="H10" s="74">
        <v>0</v>
      </c>
      <c r="I10" s="75"/>
    </row>
    <row r="11" spans="1:9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62"/>
      <c r="H13" s="63">
        <v>648.85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0" t="s">
        <v>10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88" t="s">
        <v>0</v>
      </c>
      <c r="B17" s="89"/>
      <c r="C17" s="89"/>
      <c r="D17" s="89"/>
      <c r="E17" s="89"/>
      <c r="F17" s="89"/>
      <c r="G17" s="90"/>
      <c r="H17" s="63">
        <v>1319.68</v>
      </c>
      <c r="I17" s="64"/>
    </row>
    <row r="18" spans="1:9" x14ac:dyDescent="0.25">
      <c r="A18" s="60" t="s">
        <v>54</v>
      </c>
      <c r="B18" s="61"/>
      <c r="C18" s="61"/>
      <c r="D18" s="61"/>
      <c r="E18" s="61"/>
      <c r="F18" s="61"/>
      <c r="G18" s="62"/>
      <c r="H18" s="81">
        <v>1206</v>
      </c>
      <c r="I18" s="82"/>
    </row>
    <row r="19" spans="1:9" x14ac:dyDescent="0.25">
      <c r="A19" s="83" t="s">
        <v>11</v>
      </c>
      <c r="B19" s="84"/>
      <c r="C19" s="84"/>
      <c r="D19" s="84"/>
      <c r="E19" s="84"/>
      <c r="F19" s="84"/>
      <c r="G19" s="85"/>
      <c r="H19" s="86"/>
      <c r="I19" s="87"/>
    </row>
    <row r="20" spans="1:9" x14ac:dyDescent="0.25">
      <c r="A20" s="27" t="s">
        <v>12</v>
      </c>
      <c r="B20" s="28"/>
      <c r="C20" s="28"/>
      <c r="D20" s="28"/>
      <c r="E20" s="28"/>
      <c r="F20" s="28"/>
      <c r="G20" s="28"/>
      <c r="H20" s="79">
        <v>1319.68</v>
      </c>
      <c r="I20" s="80"/>
    </row>
    <row r="21" spans="1:9" x14ac:dyDescent="0.25">
      <c r="A21" s="27" t="s">
        <v>18</v>
      </c>
      <c r="B21" s="28"/>
      <c r="C21" s="28"/>
      <c r="D21" s="28"/>
      <c r="E21" s="28"/>
      <c r="F21" s="28"/>
      <c r="G21" s="28"/>
      <c r="H21" s="25">
        <v>1261.02</v>
      </c>
      <c r="I21" s="26"/>
    </row>
    <row r="22" spans="1:9" x14ac:dyDescent="0.25">
      <c r="A22" s="27" t="s">
        <v>19</v>
      </c>
      <c r="B22" s="28"/>
      <c r="C22" s="28"/>
      <c r="D22" s="28"/>
      <c r="E22" s="28"/>
      <c r="F22" s="28"/>
      <c r="G22" s="28"/>
      <c r="H22" s="37"/>
      <c r="I22" s="38"/>
    </row>
    <row r="23" spans="1:9" x14ac:dyDescent="0.25">
      <c r="A23" s="27" t="s">
        <v>13</v>
      </c>
      <c r="B23" s="28"/>
      <c r="C23" s="28"/>
      <c r="D23" s="28"/>
      <c r="E23" s="28"/>
      <c r="F23" s="28"/>
      <c r="G23" s="28"/>
      <c r="H23" s="25">
        <v>6250.56</v>
      </c>
      <c r="I23" s="26"/>
    </row>
    <row r="24" spans="1:9" x14ac:dyDescent="0.25">
      <c r="A24" s="27" t="s">
        <v>58</v>
      </c>
      <c r="B24" s="28"/>
      <c r="C24" s="28"/>
      <c r="D24" s="28"/>
      <c r="E24" s="28"/>
      <c r="F24" s="28"/>
      <c r="G24" s="28"/>
      <c r="H24" s="25">
        <v>26524.639999999999</v>
      </c>
      <c r="I24" s="26"/>
    </row>
    <row r="25" spans="1:9" x14ac:dyDescent="0.25">
      <c r="A25" s="27" t="s">
        <v>14</v>
      </c>
      <c r="B25" s="28"/>
      <c r="C25" s="28"/>
      <c r="D25" s="28"/>
      <c r="E25" s="28"/>
      <c r="F25" s="28"/>
      <c r="G25" s="28"/>
      <c r="H25" s="37">
        <v>8143.06</v>
      </c>
      <c r="I25" s="38"/>
    </row>
    <row r="26" spans="1:9" ht="15.75" thickBot="1" x14ac:dyDescent="0.3">
      <c r="A26" s="47" t="s">
        <v>52</v>
      </c>
      <c r="B26" s="48"/>
      <c r="C26" s="48"/>
      <c r="D26" s="48"/>
      <c r="E26" s="48"/>
      <c r="F26" s="48"/>
      <c r="G26" s="48"/>
      <c r="H26" s="50">
        <v>873.84</v>
      </c>
      <c r="I26" s="51"/>
    </row>
    <row r="27" spans="1:9" ht="15.75" thickBot="1" x14ac:dyDescent="0.3">
      <c r="A27" s="55" t="s">
        <v>106</v>
      </c>
      <c r="B27" s="56"/>
      <c r="C27" s="56"/>
      <c r="D27" s="56"/>
      <c r="E27" s="56"/>
      <c r="F27" s="56"/>
      <c r="G27" s="57"/>
      <c r="H27" s="58">
        <v>33140.28</v>
      </c>
      <c r="I27" s="59"/>
    </row>
    <row r="28" spans="1:9" ht="15.75" thickBot="1" x14ac:dyDescent="0.3">
      <c r="A28" s="52"/>
      <c r="B28" s="53"/>
      <c r="C28" s="53"/>
      <c r="D28" s="53"/>
      <c r="E28" s="53"/>
      <c r="F28" s="53"/>
      <c r="G28" s="54"/>
      <c r="H28" s="52"/>
      <c r="I28" s="54"/>
    </row>
    <row r="29" spans="1:9" ht="15.75" thickBot="1" x14ac:dyDescent="0.3">
      <c r="A29" s="39" t="s">
        <v>68</v>
      </c>
      <c r="B29" s="40"/>
      <c r="C29" s="40"/>
      <c r="D29" s="40"/>
      <c r="E29" s="40"/>
      <c r="F29" s="40"/>
      <c r="G29" s="41"/>
      <c r="H29" s="52">
        <v>0</v>
      </c>
      <c r="I29" s="54"/>
    </row>
    <row r="30" spans="1:9" ht="15.75" thickBot="1" x14ac:dyDescent="0.3">
      <c r="A30" s="39" t="s">
        <v>15</v>
      </c>
      <c r="B30" s="40"/>
      <c r="C30" s="40"/>
      <c r="D30" s="40"/>
      <c r="E30" s="40"/>
      <c r="F30" s="40"/>
      <c r="G30" s="40"/>
      <c r="H30" s="42">
        <f>SUM(H10:H29)</f>
        <v>80687.609999999986</v>
      </c>
      <c r="I30" s="43"/>
    </row>
    <row r="31" spans="1:9" x14ac:dyDescent="0.25">
      <c r="A31" s="120"/>
      <c r="B31" s="120"/>
      <c r="C31" s="120"/>
      <c r="D31" s="120"/>
      <c r="E31" s="120"/>
      <c r="F31" s="120"/>
      <c r="G31" s="121"/>
      <c r="H31" s="122"/>
      <c r="I31" s="123"/>
    </row>
    <row r="32" spans="1:9" x14ac:dyDescent="0.25">
      <c r="A32" s="11" t="s">
        <v>75</v>
      </c>
      <c r="B32" s="12"/>
      <c r="C32" s="12"/>
      <c r="D32" s="12"/>
      <c r="E32" s="12"/>
      <c r="F32" s="12"/>
      <c r="G32" s="13"/>
      <c r="H32" s="14">
        <f>H4+H9-H27</f>
        <v>47299.350000000006</v>
      </c>
      <c r="I32" s="20"/>
    </row>
    <row r="33" spans="1:9" x14ac:dyDescent="0.25">
      <c r="A33" s="103" t="s">
        <v>76</v>
      </c>
      <c r="B33" s="12"/>
      <c r="C33" s="12"/>
      <c r="D33" s="12"/>
      <c r="E33" s="12"/>
      <c r="F33" s="12"/>
      <c r="G33" s="13"/>
      <c r="H33" s="30">
        <f>H6+H7-H29</f>
        <v>14820</v>
      </c>
      <c r="I33" s="104"/>
    </row>
    <row r="34" spans="1:9" x14ac:dyDescent="0.25">
      <c r="A34" s="101"/>
      <c r="B34" s="102"/>
      <c r="C34" s="102"/>
      <c r="D34" s="102"/>
      <c r="E34" s="102"/>
      <c r="F34" s="102"/>
      <c r="G34" s="20"/>
      <c r="H34" s="19"/>
      <c r="I34" s="20"/>
    </row>
    <row r="35" spans="1:9" x14ac:dyDescent="0.25">
      <c r="A35" s="61" t="s">
        <v>16</v>
      </c>
      <c r="B35" s="61"/>
      <c r="C35" s="61"/>
      <c r="D35" s="61"/>
      <c r="E35" s="61"/>
      <c r="F35" s="61"/>
      <c r="G35" s="105"/>
      <c r="H35" s="63"/>
      <c r="I35" s="64"/>
    </row>
    <row r="36" spans="1:9" x14ac:dyDescent="0.25">
      <c r="A36" s="61" t="s">
        <v>17</v>
      </c>
      <c r="B36" s="61"/>
      <c r="C36" s="61"/>
      <c r="D36" s="61"/>
      <c r="E36" s="61"/>
      <c r="F36" s="61"/>
      <c r="G36" s="105"/>
      <c r="H36" s="106">
        <v>10</v>
      </c>
      <c r="I36" s="107"/>
    </row>
    <row r="37" spans="1:9" ht="15.75" thickBot="1" x14ac:dyDescent="0.3">
      <c r="A37" s="32" t="s">
        <v>57</v>
      </c>
      <c r="B37" s="33"/>
      <c r="C37" s="33"/>
      <c r="D37" s="33"/>
      <c r="E37" s="33"/>
      <c r="F37" s="33"/>
      <c r="G37" s="33"/>
      <c r="H37" s="108">
        <f>H9/H27*H36</f>
        <v>14.347292780869683</v>
      </c>
      <c r="I37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2">
    <mergeCell ref="A31:G31"/>
    <mergeCell ref="H31:I31"/>
    <mergeCell ref="A29:G29"/>
    <mergeCell ref="H29:I29"/>
    <mergeCell ref="A21:G21"/>
    <mergeCell ref="H21:I21"/>
    <mergeCell ref="A22:G22"/>
    <mergeCell ref="H22:I22"/>
    <mergeCell ref="A23:G23"/>
    <mergeCell ref="H23:I23"/>
    <mergeCell ref="A27:G27"/>
    <mergeCell ref="H27:I27"/>
    <mergeCell ref="A5:G5"/>
    <mergeCell ref="H5:I5"/>
    <mergeCell ref="A7:G7"/>
    <mergeCell ref="H7:I7"/>
    <mergeCell ref="A8:G8"/>
    <mergeCell ref="H8:I8"/>
    <mergeCell ref="A6:G6"/>
    <mergeCell ref="H6:I6"/>
    <mergeCell ref="A41:C41"/>
    <mergeCell ref="G41:I41"/>
    <mergeCell ref="A35:G35"/>
    <mergeCell ref="H35:I35"/>
    <mergeCell ref="A36:G36"/>
    <mergeCell ref="H36:I36"/>
    <mergeCell ref="A37:G37"/>
    <mergeCell ref="H37:I37"/>
    <mergeCell ref="A34:G34"/>
    <mergeCell ref="H34:I34"/>
    <mergeCell ref="A32:G32"/>
    <mergeCell ref="H32:I32"/>
    <mergeCell ref="A24:G24"/>
    <mergeCell ref="H24:I24"/>
    <mergeCell ref="A25:G25"/>
    <mergeCell ref="H25:I25"/>
    <mergeCell ref="A26:G26"/>
    <mergeCell ref="H26:I26"/>
    <mergeCell ref="A28:G28"/>
    <mergeCell ref="H28:I28"/>
    <mergeCell ref="A33:G33"/>
    <mergeCell ref="H33:I33"/>
    <mergeCell ref="A30:G30"/>
    <mergeCell ref="H30:I30"/>
    <mergeCell ref="A19:G19"/>
    <mergeCell ref="H19:I19"/>
    <mergeCell ref="A20:G20"/>
    <mergeCell ref="H20:I20"/>
    <mergeCell ref="A10:G10"/>
    <mergeCell ref="H10:I10"/>
    <mergeCell ref="A11:G11"/>
    <mergeCell ref="H11:I11"/>
    <mergeCell ref="A12:G12"/>
    <mergeCell ref="H12:I12"/>
    <mergeCell ref="A16:G16"/>
    <mergeCell ref="H16:I16"/>
    <mergeCell ref="A18:G18"/>
    <mergeCell ref="H18:I18"/>
    <mergeCell ref="A17:G17"/>
    <mergeCell ref="H17:I17"/>
    <mergeCell ref="A1:I1"/>
    <mergeCell ref="C2:F2"/>
    <mergeCell ref="A3:G3"/>
    <mergeCell ref="H3:I3"/>
    <mergeCell ref="A4:G4"/>
    <mergeCell ref="H4:I4"/>
    <mergeCell ref="A9:G9"/>
    <mergeCell ref="H9:I9"/>
    <mergeCell ref="A14:G15"/>
    <mergeCell ref="H14:I15"/>
    <mergeCell ref="A13:G13"/>
    <mergeCell ref="H13:I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9" sqref="H39"/>
    </sheetView>
  </sheetViews>
  <sheetFormatPr defaultRowHeight="15" x14ac:dyDescent="0.25"/>
  <sheetData>
    <row r="1" spans="1:9" ht="18.75" x14ac:dyDescent="0.3">
      <c r="A1" s="91" t="s">
        <v>47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133" t="s">
        <v>3</v>
      </c>
      <c r="I3" s="134"/>
    </row>
    <row r="4" spans="1:9" x14ac:dyDescent="0.25">
      <c r="A4" s="76" t="s">
        <v>101</v>
      </c>
      <c r="B4" s="77"/>
      <c r="C4" s="77"/>
      <c r="D4" s="77"/>
      <c r="E4" s="77"/>
      <c r="F4" s="77"/>
      <c r="G4" s="103"/>
      <c r="H4" s="95">
        <v>93519.29</v>
      </c>
      <c r="I4" s="96"/>
    </row>
    <row r="5" spans="1:9" x14ac:dyDescent="0.25">
      <c r="A5" s="25"/>
      <c r="B5" s="68"/>
      <c r="C5" s="68"/>
      <c r="D5" s="68"/>
      <c r="E5" s="68"/>
      <c r="F5" s="68"/>
      <c r="G5" s="68"/>
      <c r="H5" s="63"/>
      <c r="I5" s="64"/>
    </row>
    <row r="6" spans="1:9" x14ac:dyDescent="0.25">
      <c r="A6" s="11" t="s">
        <v>71</v>
      </c>
      <c r="B6" s="12"/>
      <c r="C6" s="12"/>
      <c r="D6" s="12"/>
      <c r="E6" s="12"/>
      <c r="F6" s="12"/>
      <c r="G6" s="12"/>
      <c r="H6" s="19">
        <v>126511.67999999999</v>
      </c>
      <c r="I6" s="20"/>
    </row>
    <row r="7" spans="1:9" x14ac:dyDescent="0.25">
      <c r="A7" s="110" t="s">
        <v>1</v>
      </c>
      <c r="B7" s="111"/>
      <c r="C7" s="111"/>
      <c r="D7" s="111"/>
      <c r="E7" s="111"/>
      <c r="F7" s="111"/>
      <c r="G7" s="111"/>
      <c r="H7" s="25">
        <v>20368.759999999998</v>
      </c>
      <c r="I7" s="26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4740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98929.709999999992</v>
      </c>
      <c r="I10" s="97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74">
        <v>1983.8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199" t="s">
        <v>0</v>
      </c>
      <c r="B18" s="200"/>
      <c r="C18" s="200"/>
      <c r="D18" s="200"/>
      <c r="E18" s="200"/>
      <c r="F18" s="200"/>
      <c r="G18" s="231"/>
      <c r="H18" s="202">
        <v>0</v>
      </c>
      <c r="I18" s="203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184"/>
      <c r="I19" s="185"/>
    </row>
    <row r="20" spans="1:9" x14ac:dyDescent="0.25">
      <c r="A20" s="196" t="s">
        <v>11</v>
      </c>
      <c r="B20" s="197"/>
      <c r="C20" s="197"/>
      <c r="D20" s="197"/>
      <c r="E20" s="197"/>
      <c r="F20" s="197"/>
      <c r="G20" s="197"/>
      <c r="H20" s="190"/>
      <c r="I20" s="191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194">
        <v>3505.4</v>
      </c>
      <c r="I21" s="195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190">
        <v>1261.02</v>
      </c>
      <c r="I22" s="191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190"/>
      <c r="I23" s="191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190">
        <v>17585.82</v>
      </c>
      <c r="I24" s="191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184">
        <v>55907.41</v>
      </c>
      <c r="I25" s="185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184">
        <v>17163.57</v>
      </c>
      <c r="I26" s="185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186">
        <v>873.84</v>
      </c>
      <c r="I27" s="187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77029.05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188"/>
      <c r="I29" s="189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H10+H30</f>
        <v>98929.709999999992</v>
      </c>
      <c r="I31" s="94"/>
    </row>
    <row r="32" spans="1:9" x14ac:dyDescent="0.25">
      <c r="A32" s="95"/>
      <c r="B32" s="161"/>
      <c r="C32" s="161"/>
      <c r="D32" s="161"/>
      <c r="E32" s="161"/>
      <c r="F32" s="161"/>
      <c r="G32" s="161"/>
      <c r="H32" s="44"/>
      <c r="I32" s="46"/>
    </row>
    <row r="33" spans="1:9" x14ac:dyDescent="0.25">
      <c r="A33" s="76" t="s">
        <v>102</v>
      </c>
      <c r="B33" s="77"/>
      <c r="C33" s="77"/>
      <c r="D33" s="77"/>
      <c r="E33" s="77"/>
      <c r="F33" s="77"/>
      <c r="G33" s="103"/>
      <c r="H33" s="14">
        <f>H4+H10-H28</f>
        <v>115419.95</v>
      </c>
      <c r="I33" s="20"/>
    </row>
    <row r="34" spans="1:9" x14ac:dyDescent="0.25">
      <c r="A34" s="11" t="s">
        <v>114</v>
      </c>
      <c r="B34" s="12"/>
      <c r="C34" s="12"/>
      <c r="D34" s="12"/>
      <c r="E34" s="12"/>
      <c r="F34" s="12"/>
      <c r="G34" s="12"/>
      <c r="H34" s="14">
        <f>H6+H7+H8-H30</f>
        <v>151620.44</v>
      </c>
      <c r="I34" s="20"/>
    </row>
    <row r="35" spans="1:9" x14ac:dyDescent="0.25">
      <c r="A35" s="181"/>
      <c r="B35" s="182"/>
      <c r="C35" s="182"/>
      <c r="D35" s="182"/>
      <c r="E35" s="182"/>
      <c r="F35" s="182"/>
      <c r="G35" s="182"/>
      <c r="H35" s="25"/>
      <c r="I35" s="26"/>
    </row>
    <row r="36" spans="1:9" x14ac:dyDescent="0.25">
      <c r="A36" s="76" t="s">
        <v>16</v>
      </c>
      <c r="B36" s="77"/>
      <c r="C36" s="77"/>
      <c r="D36" s="77"/>
      <c r="E36" s="77"/>
      <c r="F36" s="77"/>
      <c r="G36" s="103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30">
        <v>7.5</v>
      </c>
      <c r="I37" s="31"/>
    </row>
    <row r="38" spans="1:9" ht="15.75" thickBot="1" x14ac:dyDescent="0.3">
      <c r="A38" s="32" t="s">
        <v>61</v>
      </c>
      <c r="B38" s="33"/>
      <c r="C38" s="33"/>
      <c r="D38" s="33"/>
      <c r="E38" s="33"/>
      <c r="F38" s="33"/>
      <c r="G38" s="33"/>
      <c r="H38" s="108">
        <f>H10/H28*H37</f>
        <v>9.632376681265054</v>
      </c>
      <c r="I38" s="109"/>
    </row>
    <row r="39" spans="1:9" x14ac:dyDescent="0.25">
      <c r="H39" s="4"/>
      <c r="I39" s="4"/>
    </row>
    <row r="41" spans="1:9" x14ac:dyDescent="0.25">
      <c r="A41" s="21" t="s">
        <v>20</v>
      </c>
      <c r="B41" s="21"/>
      <c r="C41" s="21"/>
      <c r="F41" s="21" t="s">
        <v>48</v>
      </c>
      <c r="G41" s="21"/>
      <c r="H41" s="21"/>
    </row>
  </sheetData>
  <mergeCells count="7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8:G8"/>
    <mergeCell ref="H8:I8"/>
    <mergeCell ref="A14:G14"/>
    <mergeCell ref="H14:I14"/>
    <mergeCell ref="A10:G10"/>
    <mergeCell ref="H10:I10"/>
    <mergeCell ref="A15:G16"/>
    <mergeCell ref="A28:G28"/>
    <mergeCell ref="H28:I28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20:G20"/>
    <mergeCell ref="H20:I20"/>
    <mergeCell ref="A21:G21"/>
    <mergeCell ref="H21:I21"/>
    <mergeCell ref="A19:G19"/>
    <mergeCell ref="H19:I19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A31:G31"/>
    <mergeCell ref="H31:I31"/>
    <mergeCell ref="A32:G32"/>
    <mergeCell ref="H32:I32"/>
    <mergeCell ref="A29:G29"/>
    <mergeCell ref="H29:I29"/>
    <mergeCell ref="A33:G33"/>
    <mergeCell ref="H33:I33"/>
    <mergeCell ref="A38:G38"/>
    <mergeCell ref="H38:I38"/>
    <mergeCell ref="A41:C41"/>
    <mergeCell ref="F41:H41"/>
    <mergeCell ref="A35:G35"/>
    <mergeCell ref="H35:I35"/>
    <mergeCell ref="A36:G36"/>
    <mergeCell ref="H36:I36"/>
    <mergeCell ref="A37:G37"/>
    <mergeCell ref="H37:I37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M14" sqref="M14"/>
    </sheetView>
  </sheetViews>
  <sheetFormatPr defaultRowHeight="15" x14ac:dyDescent="0.25"/>
  <sheetData>
    <row r="1" spans="1:9" ht="18.75" x14ac:dyDescent="0.3">
      <c r="A1" s="91" t="s">
        <v>49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91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133">
        <v>256754.61</v>
      </c>
      <c r="I4" s="134"/>
    </row>
    <row r="5" spans="1:9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9" x14ac:dyDescent="0.25">
      <c r="A6" s="16" t="s">
        <v>71</v>
      </c>
      <c r="B6" s="17"/>
      <c r="C6" s="17"/>
      <c r="D6" s="17"/>
      <c r="E6" s="17"/>
      <c r="F6" s="17"/>
      <c r="G6" s="18"/>
      <c r="H6" s="159">
        <v>14924.21</v>
      </c>
      <c r="I6" s="177"/>
    </row>
    <row r="7" spans="1:9" x14ac:dyDescent="0.25">
      <c r="A7" s="60" t="s">
        <v>1</v>
      </c>
      <c r="B7" s="61"/>
      <c r="C7" s="61"/>
      <c r="D7" s="61"/>
      <c r="E7" s="61"/>
      <c r="F7" s="61"/>
      <c r="G7" s="62"/>
      <c r="H7" s="63">
        <v>6575.45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f>-L12</f>
        <v>0</v>
      </c>
      <c r="I8" s="80"/>
    </row>
    <row r="9" spans="1:9" ht="15.75" thickBot="1" x14ac:dyDescent="0.3">
      <c r="A9" s="19"/>
      <c r="B9" s="102"/>
      <c r="C9" s="102"/>
      <c r="D9" s="102"/>
      <c r="E9" s="102"/>
      <c r="F9" s="102"/>
      <c r="G9" s="20"/>
      <c r="H9" s="25"/>
      <c r="I9" s="26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71558.100000000006</v>
      </c>
      <c r="I10" s="141"/>
    </row>
    <row r="11" spans="1:9" x14ac:dyDescent="0.25">
      <c r="A11" s="71" t="s">
        <v>63</v>
      </c>
      <c r="B11" s="72"/>
      <c r="C11" s="72"/>
      <c r="D11" s="72"/>
      <c r="E11" s="72"/>
      <c r="F11" s="72"/>
      <c r="G11" s="72"/>
      <c r="H11" s="74">
        <v>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25"/>
      <c r="I19" s="26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2474.4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25">
        <v>12034.98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41518.76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12746.25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52603.73</v>
      </c>
      <c r="I28" s="59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52"/>
      <c r="I30" s="54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H10+H30</f>
        <v>71558.100000000006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5"/>
      <c r="H32" s="44"/>
      <c r="I32" s="46"/>
    </row>
    <row r="33" spans="1:9" x14ac:dyDescent="0.25">
      <c r="A33" s="11" t="s">
        <v>83</v>
      </c>
      <c r="B33" s="12"/>
      <c r="C33" s="12"/>
      <c r="D33" s="12"/>
      <c r="E33" s="12"/>
      <c r="F33" s="12"/>
      <c r="G33" s="12"/>
      <c r="H33" s="14">
        <f>H4+H10-H28</f>
        <v>275708.98</v>
      </c>
      <c r="I33" s="20"/>
    </row>
    <row r="34" spans="1:9" x14ac:dyDescent="0.25">
      <c r="A34" s="11" t="s">
        <v>114</v>
      </c>
      <c r="B34" s="12"/>
      <c r="C34" s="12"/>
      <c r="D34" s="12"/>
      <c r="E34" s="12"/>
      <c r="F34" s="12"/>
      <c r="G34" s="12"/>
      <c r="H34" s="14">
        <f>H6+H7-H30+H8</f>
        <v>21499.66</v>
      </c>
      <c r="I34" s="15"/>
    </row>
    <row r="35" spans="1:9" x14ac:dyDescent="0.25">
      <c r="A35" s="76"/>
      <c r="B35" s="77"/>
      <c r="C35" s="77"/>
      <c r="D35" s="77"/>
      <c r="E35" s="77"/>
      <c r="F35" s="77"/>
      <c r="G35" s="103"/>
      <c r="H35" s="19"/>
      <c r="I35" s="20"/>
    </row>
    <row r="36" spans="1:9" x14ac:dyDescent="0.25">
      <c r="A36" s="60" t="s">
        <v>16</v>
      </c>
      <c r="B36" s="61"/>
      <c r="C36" s="61"/>
      <c r="D36" s="61"/>
      <c r="E36" s="61"/>
      <c r="F36" s="61"/>
      <c r="G36" s="105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4">
        <v>8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218">
        <f>H10/H28*H37</f>
        <v>10.88258950458456</v>
      </c>
      <c r="I38" s="21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32:G32"/>
    <mergeCell ref="H32:I32"/>
    <mergeCell ref="A30:G30"/>
    <mergeCell ref="H30:I30"/>
    <mergeCell ref="A29:G29"/>
    <mergeCell ref="H29:I29"/>
    <mergeCell ref="A31:G31"/>
    <mergeCell ref="H31:I31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A21:G21"/>
    <mergeCell ref="H21:I21"/>
    <mergeCell ref="H19:I19"/>
    <mergeCell ref="A15:G16"/>
    <mergeCell ref="H15:I16"/>
    <mergeCell ref="A28:G28"/>
    <mergeCell ref="H28:I28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A9:G9"/>
    <mergeCell ref="H9:I9"/>
    <mergeCell ref="H14:I14"/>
    <mergeCell ref="A8:G8"/>
    <mergeCell ref="H8:I8"/>
    <mergeCell ref="H6:I6"/>
    <mergeCell ref="A6:G6"/>
    <mergeCell ref="A5:G5"/>
    <mergeCell ref="H5:I5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P13" sqref="P13"/>
    </sheetView>
  </sheetViews>
  <sheetFormatPr defaultRowHeight="15" x14ac:dyDescent="0.25"/>
  <sheetData>
    <row r="1" spans="1:9" ht="18.75" x14ac:dyDescent="0.3">
      <c r="A1" s="91" t="s">
        <v>50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126">
        <v>81879.570000000007</v>
      </c>
      <c r="I4" s="127"/>
    </row>
    <row r="5" spans="1:9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9" x14ac:dyDescent="0.25">
      <c r="A6" s="11" t="s">
        <v>88</v>
      </c>
      <c r="B6" s="12"/>
      <c r="C6" s="12"/>
      <c r="D6" s="12"/>
      <c r="E6" s="12"/>
      <c r="F6" s="12"/>
      <c r="G6" s="12"/>
      <c r="H6" s="14">
        <v>52692.37</v>
      </c>
      <c r="I6" s="15"/>
    </row>
    <row r="7" spans="1:9" x14ac:dyDescent="0.25">
      <c r="A7" s="27" t="s">
        <v>1</v>
      </c>
      <c r="B7" s="28"/>
      <c r="C7" s="28"/>
      <c r="D7" s="28"/>
      <c r="E7" s="28"/>
      <c r="F7" s="28"/>
      <c r="G7" s="29"/>
      <c r="H7" s="63">
        <v>6722.17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4620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74685.100000000006</v>
      </c>
      <c r="I10" s="97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74">
        <v>610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199" t="s">
        <v>0</v>
      </c>
      <c r="B18" s="200"/>
      <c r="C18" s="200"/>
      <c r="D18" s="200"/>
      <c r="E18" s="200"/>
      <c r="F18" s="200"/>
      <c r="G18" s="231"/>
      <c r="H18" s="63">
        <v>0</v>
      </c>
      <c r="I18" s="64"/>
    </row>
    <row r="19" spans="1:9" x14ac:dyDescent="0.25">
      <c r="A19" s="27" t="s">
        <v>55</v>
      </c>
      <c r="B19" s="28"/>
      <c r="C19" s="28"/>
      <c r="D19" s="28"/>
      <c r="E19" s="28"/>
      <c r="F19" s="28"/>
      <c r="G19" s="29"/>
      <c r="H19" s="79">
        <v>1134</v>
      </c>
      <c r="I19" s="80"/>
    </row>
    <row r="20" spans="1:9" x14ac:dyDescent="0.25">
      <c r="A20" s="196" t="s">
        <v>11</v>
      </c>
      <c r="B20" s="197"/>
      <c r="C20" s="197"/>
      <c r="D20" s="197"/>
      <c r="E20" s="197"/>
      <c r="F20" s="197"/>
      <c r="G20" s="197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2474.4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25">
        <v>12350.16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42335.76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12997.07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59743.51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212"/>
      <c r="C30" s="212"/>
      <c r="D30" s="212"/>
      <c r="E30" s="212"/>
      <c r="F30" s="212"/>
      <c r="G30" s="213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H10+H30</f>
        <v>74685.100000000006</v>
      </c>
      <c r="I31" s="43"/>
    </row>
    <row r="32" spans="1:9" x14ac:dyDescent="0.25">
      <c r="A32" s="37"/>
      <c r="B32" s="178"/>
      <c r="C32" s="178"/>
      <c r="D32" s="178"/>
      <c r="E32" s="178"/>
      <c r="F32" s="178"/>
      <c r="G32" s="178"/>
      <c r="H32" s="124"/>
      <c r="I32" s="125"/>
    </row>
    <row r="33" spans="1:9" x14ac:dyDescent="0.25">
      <c r="A33" s="11" t="s">
        <v>83</v>
      </c>
      <c r="B33" s="12"/>
      <c r="C33" s="12"/>
      <c r="D33" s="12"/>
      <c r="E33" s="12"/>
      <c r="F33" s="12"/>
      <c r="G33" s="12"/>
      <c r="H33" s="14">
        <f>H4+H10-H28</f>
        <v>96821.16</v>
      </c>
      <c r="I33" s="20"/>
    </row>
    <row r="34" spans="1:9" x14ac:dyDescent="0.25">
      <c r="A34" s="11" t="s">
        <v>96</v>
      </c>
      <c r="B34" s="12"/>
      <c r="C34" s="12"/>
      <c r="D34" s="12"/>
      <c r="E34" s="12"/>
      <c r="F34" s="12"/>
      <c r="G34" s="12"/>
      <c r="H34" s="14">
        <f>H6-H7-H8+H30</f>
        <v>41350.200000000004</v>
      </c>
      <c r="I34" s="20"/>
    </row>
    <row r="35" spans="1:9" x14ac:dyDescent="0.25">
      <c r="A35" s="19"/>
      <c r="B35" s="102"/>
      <c r="C35" s="102"/>
      <c r="D35" s="102"/>
      <c r="E35" s="102"/>
      <c r="F35" s="102"/>
      <c r="G35" s="102"/>
      <c r="H35" s="19"/>
      <c r="I35" s="20"/>
    </row>
    <row r="36" spans="1:9" x14ac:dyDescent="0.25">
      <c r="A36" s="232" t="s">
        <v>16</v>
      </c>
      <c r="B36" s="233"/>
      <c r="C36" s="233"/>
      <c r="D36" s="233"/>
      <c r="E36" s="233"/>
      <c r="F36" s="233"/>
      <c r="G36" s="233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06">
        <v>9</v>
      </c>
      <c r="I37" s="107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218">
        <f>H10/H28*H37</f>
        <v>11.250860553723744</v>
      </c>
      <c r="I38" s="21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41:C41"/>
    <mergeCell ref="G41:I41"/>
    <mergeCell ref="A8:G8"/>
    <mergeCell ref="H8:I8"/>
    <mergeCell ref="H19:I19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H32:I32"/>
    <mergeCell ref="A33:G33"/>
    <mergeCell ref="H33:I33"/>
    <mergeCell ref="A34:G34"/>
    <mergeCell ref="H34:I34"/>
    <mergeCell ref="A30:G30"/>
    <mergeCell ref="H30:I30"/>
    <mergeCell ref="A29:G29"/>
    <mergeCell ref="H29:I29"/>
    <mergeCell ref="A28:G28"/>
    <mergeCell ref="H28:I28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5" workbookViewId="0">
      <selection activeCell="H4" sqref="H4:I4"/>
    </sheetView>
  </sheetViews>
  <sheetFormatPr defaultRowHeight="15" x14ac:dyDescent="0.25"/>
  <sheetData>
    <row r="1" spans="1:9" ht="18.75" x14ac:dyDescent="0.3">
      <c r="A1" s="91" t="s">
        <v>51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x14ac:dyDescent="0.25">
      <c r="A3" s="44"/>
      <c r="B3" s="45"/>
      <c r="C3" s="45"/>
      <c r="D3" s="45"/>
      <c r="E3" s="45"/>
      <c r="F3" s="45"/>
      <c r="G3" s="46"/>
      <c r="H3" s="133" t="s">
        <v>3</v>
      </c>
      <c r="I3" s="134"/>
    </row>
    <row r="4" spans="1:9" x14ac:dyDescent="0.25">
      <c r="A4" s="11" t="s">
        <v>98</v>
      </c>
      <c r="B4" s="12"/>
      <c r="C4" s="12"/>
      <c r="D4" s="12"/>
      <c r="E4" s="12"/>
      <c r="F4" s="12"/>
      <c r="G4" s="13"/>
      <c r="H4" s="14">
        <v>63004.13</v>
      </c>
      <c r="I4" s="15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9">
        <v>229017.78</v>
      </c>
      <c r="I6" s="20"/>
    </row>
    <row r="7" spans="1:9" x14ac:dyDescent="0.25">
      <c r="A7" s="27" t="s">
        <v>1</v>
      </c>
      <c r="B7" s="28"/>
      <c r="C7" s="28"/>
      <c r="D7" s="28"/>
      <c r="E7" s="28"/>
      <c r="F7" s="28"/>
      <c r="G7" s="29"/>
      <c r="H7" s="63">
        <v>7601.66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1020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H11+H12+H13+H14+H15+H17+H18+H20+H21+H22+H23+H24+H25+H26+H27+H19</f>
        <v>76631.539999999994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173.8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1266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2639.36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12825.48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43567.86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13375.33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75663.23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52"/>
      <c r="I31" s="54"/>
    </row>
    <row r="32" spans="1:9" x14ac:dyDescent="0.25">
      <c r="A32" s="44"/>
      <c r="B32" s="45"/>
      <c r="C32" s="45"/>
      <c r="D32" s="45"/>
      <c r="E32" s="45"/>
      <c r="F32" s="45"/>
      <c r="G32" s="46"/>
      <c r="H32" s="122"/>
      <c r="I32" s="123"/>
    </row>
    <row r="33" spans="1:9" x14ac:dyDescent="0.25">
      <c r="A33" s="11" t="s">
        <v>100</v>
      </c>
      <c r="B33" s="12"/>
      <c r="C33" s="12"/>
      <c r="D33" s="12"/>
      <c r="E33" s="12"/>
      <c r="F33" s="12"/>
      <c r="G33" s="13"/>
      <c r="H33" s="14">
        <f>H4+H10-H28</f>
        <v>63972.439999999988</v>
      </c>
      <c r="I33" s="20"/>
    </row>
    <row r="34" spans="1:9" x14ac:dyDescent="0.25">
      <c r="A34" s="11" t="s">
        <v>109</v>
      </c>
      <c r="B34" s="12"/>
      <c r="C34" s="12"/>
      <c r="D34" s="12"/>
      <c r="E34" s="12"/>
      <c r="F34" s="12"/>
      <c r="G34" s="13"/>
      <c r="H34" s="14">
        <f>H6-H7-H8+H30</f>
        <v>220396.12</v>
      </c>
      <c r="I34" s="15"/>
    </row>
    <row r="35" spans="1:9" x14ac:dyDescent="0.25">
      <c r="A35" s="132"/>
      <c r="B35" s="149"/>
      <c r="C35" s="149"/>
      <c r="D35" s="149"/>
      <c r="E35" s="149"/>
      <c r="F35" s="149"/>
      <c r="G35" s="104"/>
      <c r="H35" s="132"/>
      <c r="I35" s="104"/>
    </row>
    <row r="36" spans="1:9" x14ac:dyDescent="0.25">
      <c r="A36" s="22" t="s">
        <v>16</v>
      </c>
      <c r="B36" s="23"/>
      <c r="C36" s="23"/>
      <c r="D36" s="23"/>
      <c r="E36" s="23"/>
      <c r="F36" s="23"/>
      <c r="G36" s="24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06">
        <v>10</v>
      </c>
      <c r="I37" s="107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234">
        <f>H10/H28*H37</f>
        <v>10.127976297073229</v>
      </c>
      <c r="I38" s="235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  <mergeCell ref="A29:G29"/>
    <mergeCell ref="H29:I29"/>
    <mergeCell ref="H34:I34"/>
    <mergeCell ref="A33:G33"/>
    <mergeCell ref="H33:I33"/>
    <mergeCell ref="A34:G34"/>
    <mergeCell ref="A31:G31"/>
    <mergeCell ref="H31:I31"/>
    <mergeCell ref="A32:G32"/>
    <mergeCell ref="H32:I32"/>
    <mergeCell ref="A21:G21"/>
    <mergeCell ref="H21:I21"/>
    <mergeCell ref="A30:G30"/>
    <mergeCell ref="H30:I3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H14:I14"/>
    <mergeCell ref="A15:G16"/>
    <mergeCell ref="H15:I16"/>
    <mergeCell ref="A20:G20"/>
    <mergeCell ref="H20:I20"/>
    <mergeCell ref="H19:I19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A7:G7"/>
    <mergeCell ref="H7:I7"/>
    <mergeCell ref="A9:G9"/>
    <mergeCell ref="H9:I9"/>
    <mergeCell ref="A8:G8"/>
    <mergeCell ref="H8:I8"/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H6" sqref="H6:I6"/>
    </sheetView>
  </sheetViews>
  <sheetFormatPr defaultRowHeight="15" x14ac:dyDescent="0.25"/>
  <sheetData>
    <row r="1" spans="1:9" ht="18.75" x14ac:dyDescent="0.3">
      <c r="A1" s="91" t="s">
        <v>32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98</v>
      </c>
      <c r="B4" s="12"/>
      <c r="C4" s="12"/>
      <c r="D4" s="12"/>
      <c r="E4" s="12"/>
      <c r="F4" s="12"/>
      <c r="G4" s="12"/>
      <c r="H4" s="14">
        <v>89315.7</v>
      </c>
      <c r="I4" s="15"/>
    </row>
    <row r="5" spans="1:9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9" x14ac:dyDescent="0.25">
      <c r="A6" s="11" t="s">
        <v>71</v>
      </c>
      <c r="B6" s="12"/>
      <c r="C6" s="12"/>
      <c r="D6" s="12"/>
      <c r="E6" s="12"/>
      <c r="F6" s="12"/>
      <c r="G6" s="13"/>
      <c r="H6" s="14">
        <v>5471.53</v>
      </c>
      <c r="I6" s="20"/>
    </row>
    <row r="7" spans="1:9" x14ac:dyDescent="0.25">
      <c r="A7" s="60" t="s">
        <v>1</v>
      </c>
      <c r="B7" s="61"/>
      <c r="C7" s="61"/>
      <c r="D7" s="61"/>
      <c r="E7" s="61"/>
      <c r="F7" s="61"/>
      <c r="G7" s="62"/>
      <c r="H7" s="81">
        <v>4860.66</v>
      </c>
      <c r="I7" s="82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7620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117</v>
      </c>
      <c r="B10" s="56"/>
      <c r="C10" s="56"/>
      <c r="D10" s="56"/>
      <c r="E10" s="56"/>
      <c r="F10" s="56"/>
      <c r="G10" s="57"/>
      <c r="H10" s="69">
        <f>H11+H12+H13+H14+H15+H17+H18+H20+H21+H22+H23+H24+H25+H26+H27+H19</f>
        <v>59196.729999999996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27" t="s">
        <v>55</v>
      </c>
      <c r="B19" s="28"/>
      <c r="C19" s="28"/>
      <c r="D19" s="28"/>
      <c r="E19" s="28"/>
      <c r="F19" s="28"/>
      <c r="G19" s="29"/>
      <c r="H19" s="79">
        <v>3888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2268.1999999999998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8378.7900000000009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32041.34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9836.69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33148.65</v>
      </c>
      <c r="I28" s="59"/>
    </row>
    <row r="29" spans="1:9" ht="15.75" thickBot="1" x14ac:dyDescent="0.3">
      <c r="A29" s="6"/>
      <c r="B29" s="7"/>
      <c r="C29" s="7"/>
      <c r="D29" s="7"/>
      <c r="E29" s="7"/>
      <c r="F29" s="7"/>
      <c r="G29" s="8"/>
      <c r="H29" s="9"/>
      <c r="I29" s="10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94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H10+H30</f>
        <v>59196.729999999996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6"/>
      <c r="H32" s="122"/>
      <c r="I32" s="123"/>
    </row>
    <row r="33" spans="1:9" x14ac:dyDescent="0.25">
      <c r="A33" s="11" t="s">
        <v>100</v>
      </c>
      <c r="B33" s="12"/>
      <c r="C33" s="12"/>
      <c r="D33" s="12"/>
      <c r="E33" s="12"/>
      <c r="F33" s="12"/>
      <c r="G33" s="12"/>
      <c r="H33" s="14">
        <f>H4+H10-H28</f>
        <v>115363.78</v>
      </c>
      <c r="I33" s="15"/>
    </row>
    <row r="34" spans="1:9" x14ac:dyDescent="0.25">
      <c r="A34" s="11" t="s">
        <v>110</v>
      </c>
      <c r="B34" s="12"/>
      <c r="C34" s="12"/>
      <c r="D34" s="12"/>
      <c r="E34" s="12"/>
      <c r="F34" s="12"/>
      <c r="G34" s="13"/>
      <c r="H34" s="14">
        <f>H7+H8+H6</f>
        <v>17952.189999999999</v>
      </c>
      <c r="I34" s="15"/>
    </row>
    <row r="35" spans="1:9" x14ac:dyDescent="0.25">
      <c r="A35" s="150"/>
      <c r="B35" s="169"/>
      <c r="C35" s="169"/>
      <c r="D35" s="169"/>
      <c r="E35" s="169"/>
      <c r="F35" s="169"/>
      <c r="G35" s="151"/>
      <c r="H35" s="150"/>
      <c r="I35" s="151"/>
    </row>
    <row r="36" spans="1:9" x14ac:dyDescent="0.25">
      <c r="A36" s="27" t="s">
        <v>16</v>
      </c>
      <c r="B36" s="28"/>
      <c r="C36" s="28"/>
      <c r="D36" s="28"/>
      <c r="E36" s="28"/>
      <c r="F36" s="28"/>
      <c r="G36" s="29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9">
        <v>7.5</v>
      </c>
      <c r="I37" s="20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f>H10/H28*H37</f>
        <v>13.393470774827932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2">
    <mergeCell ref="A41:C41"/>
    <mergeCell ref="G41:I41"/>
    <mergeCell ref="A36:G36"/>
    <mergeCell ref="H36:I36"/>
    <mergeCell ref="A37:G37"/>
    <mergeCell ref="H37:I37"/>
    <mergeCell ref="A38:G38"/>
    <mergeCell ref="H38:I38"/>
    <mergeCell ref="A35:G35"/>
    <mergeCell ref="H35:I35"/>
    <mergeCell ref="A30:G30"/>
    <mergeCell ref="H30:I30"/>
    <mergeCell ref="H32:I32"/>
    <mergeCell ref="A31:G31"/>
    <mergeCell ref="H31:I31"/>
    <mergeCell ref="A32:G32"/>
    <mergeCell ref="A33:G33"/>
    <mergeCell ref="H33:I33"/>
    <mergeCell ref="A34:G34"/>
    <mergeCell ref="H34:I34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20:G20"/>
    <mergeCell ref="H20:I20"/>
    <mergeCell ref="H19:I19"/>
    <mergeCell ref="A21:G21"/>
    <mergeCell ref="H21:I21"/>
    <mergeCell ref="A18:G18"/>
    <mergeCell ref="H18:I18"/>
    <mergeCell ref="H13:I13"/>
    <mergeCell ref="A14:G14"/>
    <mergeCell ref="H14:I14"/>
    <mergeCell ref="A15:G16"/>
    <mergeCell ref="H15:I16"/>
    <mergeCell ref="A9:G9"/>
    <mergeCell ref="H9:I9"/>
    <mergeCell ref="A8:G8"/>
    <mergeCell ref="H8:I8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M15" sqref="M15"/>
    </sheetView>
  </sheetViews>
  <sheetFormatPr defaultRowHeight="15" x14ac:dyDescent="0.25"/>
  <sheetData>
    <row r="1" spans="1:9" ht="18.75" x14ac:dyDescent="0.3">
      <c r="A1" s="91" t="s">
        <v>30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133" t="s">
        <v>3</v>
      </c>
      <c r="I3" s="134"/>
    </row>
    <row r="4" spans="1:9" x14ac:dyDescent="0.25">
      <c r="A4" s="11" t="s">
        <v>82</v>
      </c>
      <c r="B4" s="12"/>
      <c r="C4" s="12"/>
      <c r="D4" s="12"/>
      <c r="E4" s="12"/>
      <c r="F4" s="12"/>
      <c r="G4" s="13"/>
      <c r="H4" s="99">
        <v>136429.93</v>
      </c>
      <c r="I4" s="96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6" t="s">
        <v>71</v>
      </c>
      <c r="B6" s="17"/>
      <c r="C6" s="17"/>
      <c r="D6" s="17"/>
      <c r="E6" s="17"/>
      <c r="F6" s="17"/>
      <c r="G6" s="18"/>
      <c r="H6" s="14">
        <v>416428.74</v>
      </c>
      <c r="I6" s="15"/>
    </row>
    <row r="7" spans="1:9" x14ac:dyDescent="0.25">
      <c r="A7" s="60" t="s">
        <v>35</v>
      </c>
      <c r="B7" s="61"/>
      <c r="C7" s="61"/>
      <c r="D7" s="61"/>
      <c r="E7" s="61"/>
      <c r="F7" s="61"/>
      <c r="G7" s="62"/>
      <c r="H7" s="63">
        <v>40843.08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7620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H11+H12+H13+H14+H15+H17+H18+H19+H21+H22+H23+H24+H25+H26+H27+H28+H20</f>
        <v>125479.07</v>
      </c>
      <c r="I10" s="141"/>
    </row>
    <row r="11" spans="1:9" x14ac:dyDescent="0.25">
      <c r="A11" s="71" t="s">
        <v>4</v>
      </c>
      <c r="B11" s="72"/>
      <c r="C11" s="72"/>
      <c r="D11" s="72"/>
      <c r="E11" s="72"/>
      <c r="F11" s="72"/>
      <c r="G11" s="73"/>
      <c r="H11" s="74">
        <v>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9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60" t="s">
        <v>10</v>
      </c>
      <c r="B18" s="61"/>
      <c r="C18" s="61"/>
      <c r="D18" s="61"/>
      <c r="E18" s="61"/>
      <c r="F18" s="61"/>
      <c r="G18" s="62"/>
      <c r="H18" s="63"/>
      <c r="I18" s="64"/>
    </row>
    <row r="19" spans="1:9" x14ac:dyDescent="0.25">
      <c r="A19" s="88" t="s">
        <v>0</v>
      </c>
      <c r="B19" s="89"/>
      <c r="C19" s="89"/>
      <c r="D19" s="89"/>
      <c r="E19" s="89"/>
      <c r="F19" s="89"/>
      <c r="G19" s="90"/>
      <c r="H19" s="63">
        <v>0</v>
      </c>
      <c r="I19" s="64"/>
    </row>
    <row r="20" spans="1:9" x14ac:dyDescent="0.25">
      <c r="A20" s="60" t="s">
        <v>55</v>
      </c>
      <c r="B20" s="61"/>
      <c r="C20" s="61"/>
      <c r="D20" s="61"/>
      <c r="E20" s="61"/>
      <c r="F20" s="61"/>
      <c r="G20" s="62"/>
      <c r="H20" s="79">
        <v>585.6</v>
      </c>
      <c r="I20" s="80"/>
    </row>
    <row r="21" spans="1:9" x14ac:dyDescent="0.25">
      <c r="A21" s="83" t="s">
        <v>11</v>
      </c>
      <c r="B21" s="84"/>
      <c r="C21" s="84"/>
      <c r="D21" s="84"/>
      <c r="E21" s="84"/>
      <c r="F21" s="84"/>
      <c r="G21" s="85"/>
      <c r="H21" s="86"/>
      <c r="I21" s="87"/>
    </row>
    <row r="22" spans="1:9" x14ac:dyDescent="0.25">
      <c r="A22" s="27" t="s">
        <v>12</v>
      </c>
      <c r="B22" s="28"/>
      <c r="C22" s="28"/>
      <c r="D22" s="28"/>
      <c r="E22" s="28"/>
      <c r="F22" s="28"/>
      <c r="G22" s="29"/>
      <c r="H22" s="79">
        <v>6928.32</v>
      </c>
      <c r="I22" s="80"/>
    </row>
    <row r="23" spans="1:9" x14ac:dyDescent="0.25">
      <c r="A23" s="27" t="s">
        <v>18</v>
      </c>
      <c r="B23" s="28"/>
      <c r="C23" s="28"/>
      <c r="D23" s="28"/>
      <c r="E23" s="28"/>
      <c r="F23" s="28"/>
      <c r="G23" s="29"/>
      <c r="H23" s="25">
        <v>1261.02</v>
      </c>
      <c r="I23" s="26"/>
    </row>
    <row r="24" spans="1:9" x14ac:dyDescent="0.25">
      <c r="A24" s="27" t="s">
        <v>19</v>
      </c>
      <c r="B24" s="28"/>
      <c r="C24" s="28"/>
      <c r="D24" s="28"/>
      <c r="E24" s="28"/>
      <c r="F24" s="28"/>
      <c r="G24" s="29"/>
      <c r="H24" s="37"/>
      <c r="I24" s="38"/>
    </row>
    <row r="25" spans="1:9" x14ac:dyDescent="0.25">
      <c r="A25" s="27" t="s">
        <v>13</v>
      </c>
      <c r="B25" s="28"/>
      <c r="C25" s="28"/>
      <c r="D25" s="28"/>
      <c r="E25" s="28"/>
      <c r="F25" s="28"/>
      <c r="G25" s="29"/>
      <c r="H25" s="79">
        <v>23174.91</v>
      </c>
      <c r="I25" s="80"/>
    </row>
    <row r="26" spans="1:9" x14ac:dyDescent="0.25">
      <c r="A26" s="27" t="s">
        <v>53</v>
      </c>
      <c r="B26" s="28"/>
      <c r="C26" s="28"/>
      <c r="D26" s="28"/>
      <c r="E26" s="28"/>
      <c r="F26" s="28"/>
      <c r="G26" s="29"/>
      <c r="H26" s="25">
        <v>70395.210000000006</v>
      </c>
      <c r="I26" s="26"/>
    </row>
    <row r="27" spans="1:9" x14ac:dyDescent="0.25">
      <c r="A27" s="27" t="s">
        <v>14</v>
      </c>
      <c r="B27" s="28"/>
      <c r="C27" s="28"/>
      <c r="D27" s="28"/>
      <c r="E27" s="28"/>
      <c r="F27" s="28"/>
      <c r="G27" s="29"/>
      <c r="H27" s="37">
        <v>21611.32</v>
      </c>
      <c r="I27" s="38"/>
    </row>
    <row r="28" spans="1:9" ht="15.75" thickBot="1" x14ac:dyDescent="0.3">
      <c r="A28" s="47" t="s">
        <v>52</v>
      </c>
      <c r="B28" s="48"/>
      <c r="C28" s="48"/>
      <c r="D28" s="48"/>
      <c r="E28" s="48"/>
      <c r="F28" s="48"/>
      <c r="G28" s="49"/>
      <c r="H28" s="50">
        <v>873.84</v>
      </c>
      <c r="I28" s="51"/>
    </row>
    <row r="29" spans="1:9" ht="15.75" thickBot="1" x14ac:dyDescent="0.3">
      <c r="A29" s="55" t="s">
        <v>106</v>
      </c>
      <c r="B29" s="56"/>
      <c r="C29" s="56"/>
      <c r="D29" s="56"/>
      <c r="E29" s="56"/>
      <c r="F29" s="56"/>
      <c r="G29" s="57"/>
      <c r="H29" s="58">
        <v>108245.03</v>
      </c>
      <c r="I29" s="59"/>
    </row>
    <row r="30" spans="1:9" ht="15.75" thickBot="1" x14ac:dyDescent="0.3">
      <c r="A30" s="146"/>
      <c r="B30" s="147"/>
      <c r="C30" s="147"/>
      <c r="D30" s="147"/>
      <c r="E30" s="147"/>
      <c r="F30" s="147"/>
      <c r="G30" s="148"/>
      <c r="H30" s="146"/>
      <c r="I30" s="148"/>
    </row>
    <row r="31" spans="1:9" ht="15.75" thickBot="1" x14ac:dyDescent="0.3">
      <c r="A31" s="39" t="s">
        <v>68</v>
      </c>
      <c r="B31" s="40"/>
      <c r="C31" s="40"/>
      <c r="D31" s="40"/>
      <c r="E31" s="40"/>
      <c r="F31" s="40"/>
      <c r="G31" s="41"/>
      <c r="H31" s="42">
        <f>H32+H33</f>
        <v>82000</v>
      </c>
      <c r="I31" s="43"/>
    </row>
    <row r="32" spans="1:9" x14ac:dyDescent="0.25">
      <c r="A32" s="60" t="s">
        <v>112</v>
      </c>
      <c r="B32" s="61"/>
      <c r="C32" s="61"/>
      <c r="D32" s="61"/>
      <c r="E32" s="61"/>
      <c r="F32" s="61"/>
      <c r="G32" s="62"/>
      <c r="H32" s="81">
        <v>40000</v>
      </c>
      <c r="I32" s="82"/>
    </row>
    <row r="33" spans="1:9" ht="15.75" thickBot="1" x14ac:dyDescent="0.3">
      <c r="A33" s="60" t="s">
        <v>118</v>
      </c>
      <c r="B33" s="61"/>
      <c r="C33" s="61"/>
      <c r="D33" s="61"/>
      <c r="E33" s="61"/>
      <c r="F33" s="61"/>
      <c r="G33" s="62"/>
      <c r="H33" s="81">
        <v>42000</v>
      </c>
      <c r="I33" s="82"/>
    </row>
    <row r="34" spans="1:9" ht="15.75" thickBot="1" x14ac:dyDescent="0.3">
      <c r="A34" s="39" t="s">
        <v>15</v>
      </c>
      <c r="B34" s="40"/>
      <c r="C34" s="40"/>
      <c r="D34" s="40"/>
      <c r="E34" s="40"/>
      <c r="F34" s="40"/>
      <c r="G34" s="41"/>
      <c r="H34" s="42">
        <f>H10+H31</f>
        <v>207479.07</v>
      </c>
      <c r="I34" s="43"/>
    </row>
    <row r="35" spans="1:9" x14ac:dyDescent="0.25">
      <c r="A35" s="44"/>
      <c r="B35" s="45"/>
      <c r="C35" s="45"/>
      <c r="D35" s="45"/>
      <c r="E35" s="45"/>
      <c r="F35" s="45"/>
      <c r="G35" s="46"/>
      <c r="H35" s="2"/>
      <c r="I35" s="1"/>
    </row>
    <row r="36" spans="1:9" x14ac:dyDescent="0.25">
      <c r="A36" s="11" t="s">
        <v>83</v>
      </c>
      <c r="B36" s="12"/>
      <c r="C36" s="12"/>
      <c r="D36" s="12"/>
      <c r="E36" s="12"/>
      <c r="F36" s="12"/>
      <c r="G36" s="13"/>
      <c r="H36" s="14">
        <f>H4+H10-H29</f>
        <v>153663.97</v>
      </c>
      <c r="I36" s="20"/>
    </row>
    <row r="37" spans="1:9" x14ac:dyDescent="0.25">
      <c r="A37" s="11" t="s">
        <v>114</v>
      </c>
      <c r="B37" s="12"/>
      <c r="C37" s="12"/>
      <c r="D37" s="12"/>
      <c r="E37" s="12"/>
      <c r="F37" s="12"/>
      <c r="G37" s="13"/>
      <c r="H37" s="14">
        <f>H6+H7+H8-H31</f>
        <v>382891.82</v>
      </c>
      <c r="I37" s="15"/>
    </row>
    <row r="38" spans="1:9" x14ac:dyDescent="0.25">
      <c r="A38" s="132"/>
      <c r="B38" s="149"/>
      <c r="C38" s="149"/>
      <c r="D38" s="149"/>
      <c r="E38" s="149"/>
      <c r="F38" s="149"/>
      <c r="G38" s="104"/>
      <c r="H38" s="132"/>
      <c r="I38" s="104"/>
    </row>
    <row r="39" spans="1:9" x14ac:dyDescent="0.25">
      <c r="A39" s="60" t="s">
        <v>16</v>
      </c>
      <c r="B39" s="61"/>
      <c r="C39" s="61"/>
      <c r="D39" s="61"/>
      <c r="E39" s="61"/>
      <c r="F39" s="61"/>
      <c r="G39" s="62"/>
      <c r="H39" s="63"/>
      <c r="I39" s="64"/>
    </row>
    <row r="40" spans="1:9" x14ac:dyDescent="0.25">
      <c r="A40" s="27" t="s">
        <v>17</v>
      </c>
      <c r="B40" s="28"/>
      <c r="C40" s="28"/>
      <c r="D40" s="28"/>
      <c r="E40" s="28"/>
      <c r="F40" s="28"/>
      <c r="G40" s="29"/>
      <c r="H40" s="14">
        <v>8</v>
      </c>
      <c r="I40" s="15"/>
    </row>
    <row r="41" spans="1:9" ht="15.75" thickBot="1" x14ac:dyDescent="0.3">
      <c r="A41" s="32" t="s">
        <v>57</v>
      </c>
      <c r="B41" s="33"/>
      <c r="C41" s="33"/>
      <c r="D41" s="33"/>
      <c r="E41" s="33"/>
      <c r="F41" s="33"/>
      <c r="G41" s="34"/>
      <c r="H41" s="108">
        <f>H10/H29*H40</f>
        <v>9.2737057766070183</v>
      </c>
      <c r="I41" s="109"/>
    </row>
    <row r="44" spans="1:9" x14ac:dyDescent="0.25">
      <c r="A44" s="21" t="s">
        <v>20</v>
      </c>
      <c r="B44" s="21"/>
      <c r="C44" s="21"/>
      <c r="G44" s="21" t="s">
        <v>21</v>
      </c>
      <c r="H44" s="21"/>
      <c r="I44" s="21"/>
    </row>
    <row r="45" spans="1:9" x14ac:dyDescent="0.25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x14ac:dyDescent="0.25">
      <c r="A46" s="23"/>
      <c r="B46" s="23"/>
      <c r="C46" s="23"/>
      <c r="D46" s="23"/>
      <c r="E46" s="23"/>
      <c r="F46" s="23"/>
      <c r="G46" s="23"/>
      <c r="H46" s="178"/>
      <c r="I46" s="178"/>
    </row>
    <row r="47" spans="1:9" x14ac:dyDescent="0.25">
      <c r="A47" s="23"/>
      <c r="B47" s="23"/>
      <c r="C47" s="23"/>
      <c r="D47" s="23"/>
      <c r="E47" s="23"/>
      <c r="F47" s="23"/>
      <c r="G47" s="23"/>
      <c r="H47" s="238"/>
      <c r="I47" s="238"/>
    </row>
    <row r="48" spans="1:9" x14ac:dyDescent="0.25">
      <c r="A48" s="23"/>
      <c r="B48" s="23"/>
      <c r="C48" s="23"/>
      <c r="D48" s="23"/>
      <c r="E48" s="23"/>
      <c r="F48" s="23"/>
      <c r="G48" s="23"/>
      <c r="H48" s="238"/>
      <c r="I48" s="238"/>
    </row>
    <row r="49" spans="1:9" x14ac:dyDescent="0.25">
      <c r="A49" s="237"/>
      <c r="B49" s="237"/>
      <c r="C49" s="237"/>
      <c r="D49" s="237"/>
      <c r="E49" s="237"/>
      <c r="F49" s="237"/>
      <c r="G49" s="237"/>
      <c r="H49" s="237"/>
      <c r="I49" s="237"/>
    </row>
    <row r="50" spans="1:9" x14ac:dyDescent="0.25">
      <c r="A50" s="237"/>
      <c r="B50" s="237"/>
      <c r="C50" s="237"/>
      <c r="D50" s="237"/>
      <c r="E50" s="237"/>
      <c r="F50" s="237"/>
      <c r="G50" s="237"/>
      <c r="H50" s="237"/>
      <c r="I50" s="237"/>
    </row>
    <row r="51" spans="1:9" x14ac:dyDescent="0.25">
      <c r="A51" s="178"/>
      <c r="B51" s="178"/>
      <c r="C51" s="178"/>
      <c r="D51" s="237"/>
      <c r="E51" s="237"/>
      <c r="F51" s="237"/>
      <c r="G51" s="178"/>
      <c r="H51" s="178"/>
      <c r="I51" s="178"/>
    </row>
    <row r="52" spans="1:9" x14ac:dyDescent="0.25">
      <c r="A52" s="237"/>
      <c r="B52" s="237"/>
      <c r="C52" s="237"/>
      <c r="D52" s="237"/>
      <c r="E52" s="237"/>
      <c r="F52" s="237"/>
      <c r="G52" s="237"/>
      <c r="H52" s="237"/>
      <c r="I52" s="237"/>
    </row>
    <row r="53" spans="1:9" x14ac:dyDescent="0.25">
      <c r="A53" s="237"/>
      <c r="B53" s="237"/>
      <c r="C53" s="237"/>
      <c r="D53" s="237"/>
      <c r="E53" s="237"/>
      <c r="F53" s="237"/>
      <c r="G53" s="237"/>
      <c r="H53" s="237"/>
      <c r="I53" s="237"/>
    </row>
  </sheetData>
  <mergeCells count="89">
    <mergeCell ref="A15:G16"/>
    <mergeCell ref="H15:I16"/>
    <mergeCell ref="A22:G22"/>
    <mergeCell ref="H22:I22"/>
    <mergeCell ref="A23:G23"/>
    <mergeCell ref="H23:I23"/>
    <mergeCell ref="H7:I7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8:G8"/>
    <mergeCell ref="H8:I8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27:G27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4:G24"/>
    <mergeCell ref="H24:I24"/>
    <mergeCell ref="A25:G25"/>
    <mergeCell ref="H25:I25"/>
    <mergeCell ref="A26:G26"/>
    <mergeCell ref="H26:I26"/>
    <mergeCell ref="A28:G28"/>
    <mergeCell ref="H28:I28"/>
    <mergeCell ref="H27:I27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A36:G36"/>
    <mergeCell ref="H36:I36"/>
    <mergeCell ref="A37:G37"/>
    <mergeCell ref="H37:I37"/>
    <mergeCell ref="A38:G38"/>
    <mergeCell ref="H38:I38"/>
    <mergeCell ref="A39:G39"/>
    <mergeCell ref="H39:I39"/>
    <mergeCell ref="A40:G40"/>
    <mergeCell ref="H40:I40"/>
    <mergeCell ref="A41:G41"/>
    <mergeCell ref="H41:I41"/>
    <mergeCell ref="A44:C44"/>
    <mergeCell ref="G44:I44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5" workbookViewId="0">
      <selection activeCell="N14" sqref="N14"/>
    </sheetView>
  </sheetViews>
  <sheetFormatPr defaultRowHeight="15" x14ac:dyDescent="0.25"/>
  <sheetData>
    <row r="1" spans="1:9" ht="18.75" x14ac:dyDescent="0.3">
      <c r="A1" s="91" t="s">
        <v>31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126">
        <v>116252.583</v>
      </c>
      <c r="I4" s="152"/>
    </row>
    <row r="5" spans="1:9" x14ac:dyDescent="0.25">
      <c r="A5" s="19"/>
      <c r="B5" s="102"/>
      <c r="C5" s="102"/>
      <c r="D5" s="102"/>
      <c r="E5" s="102"/>
      <c r="F5" s="102"/>
      <c r="G5" s="20"/>
      <c r="H5" s="19"/>
      <c r="I5" s="20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9">
        <v>25408.54</v>
      </c>
      <c r="I6" s="20"/>
    </row>
    <row r="7" spans="1:9" x14ac:dyDescent="0.25">
      <c r="A7" s="27" t="s">
        <v>1</v>
      </c>
      <c r="B7" s="28"/>
      <c r="C7" s="28"/>
      <c r="D7" s="28"/>
      <c r="E7" s="28"/>
      <c r="F7" s="28"/>
      <c r="G7" s="29"/>
      <c r="H7" s="63">
        <v>18208.439999999999</v>
      </c>
      <c r="I7" s="6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1020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H11+H12+H13+H14+H15+H17+H18+H19+H21+H22+H23+H24+H25+H26+H27+H28+H20</f>
        <v>96075.81</v>
      </c>
      <c r="I10" s="141"/>
    </row>
    <row r="11" spans="1:9" x14ac:dyDescent="0.25">
      <c r="A11" s="71" t="s">
        <v>4</v>
      </c>
      <c r="B11" s="72"/>
      <c r="C11" s="72"/>
      <c r="D11" s="72"/>
      <c r="E11" s="72"/>
      <c r="F11" s="72"/>
      <c r="G11" s="72"/>
      <c r="H11" s="74">
        <v>4221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9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60" t="s">
        <v>10</v>
      </c>
      <c r="B18" s="61"/>
      <c r="C18" s="61"/>
      <c r="D18" s="61"/>
      <c r="E18" s="61"/>
      <c r="F18" s="61"/>
      <c r="G18" s="105"/>
      <c r="H18" s="63"/>
      <c r="I18" s="64"/>
    </row>
    <row r="19" spans="1:9" x14ac:dyDescent="0.25">
      <c r="A19" s="199" t="s">
        <v>0</v>
      </c>
      <c r="B19" s="200"/>
      <c r="C19" s="200"/>
      <c r="D19" s="200"/>
      <c r="E19" s="200"/>
      <c r="F19" s="200"/>
      <c r="G19" s="231"/>
      <c r="H19" s="63">
        <v>0</v>
      </c>
      <c r="I19" s="64"/>
    </row>
    <row r="20" spans="1:9" x14ac:dyDescent="0.25">
      <c r="A20" s="60" t="s">
        <v>55</v>
      </c>
      <c r="B20" s="61"/>
      <c r="C20" s="61"/>
      <c r="D20" s="61"/>
      <c r="E20" s="61"/>
      <c r="F20" s="61"/>
      <c r="G20" s="62"/>
      <c r="H20" s="79">
        <v>1305</v>
      </c>
      <c r="I20" s="80"/>
    </row>
    <row r="21" spans="1:9" x14ac:dyDescent="0.25">
      <c r="A21" s="196" t="s">
        <v>11</v>
      </c>
      <c r="B21" s="197"/>
      <c r="C21" s="197"/>
      <c r="D21" s="197"/>
      <c r="E21" s="197"/>
      <c r="F21" s="197"/>
      <c r="G21" s="197"/>
      <c r="H21" s="86"/>
      <c r="I21" s="87"/>
    </row>
    <row r="22" spans="1:9" x14ac:dyDescent="0.25">
      <c r="A22" s="27" t="s">
        <v>12</v>
      </c>
      <c r="B22" s="28"/>
      <c r="C22" s="28"/>
      <c r="D22" s="28"/>
      <c r="E22" s="28"/>
      <c r="F22" s="28"/>
      <c r="G22" s="28"/>
      <c r="H22" s="79">
        <v>3299.2</v>
      </c>
      <c r="I22" s="80"/>
    </row>
    <row r="23" spans="1:9" x14ac:dyDescent="0.25">
      <c r="A23" s="27" t="s">
        <v>18</v>
      </c>
      <c r="B23" s="28"/>
      <c r="C23" s="28"/>
      <c r="D23" s="28"/>
      <c r="E23" s="28"/>
      <c r="F23" s="28"/>
      <c r="G23" s="28"/>
      <c r="H23" s="25">
        <v>1261.02</v>
      </c>
      <c r="I23" s="26"/>
    </row>
    <row r="24" spans="1:9" x14ac:dyDescent="0.25">
      <c r="A24" s="27" t="s">
        <v>19</v>
      </c>
      <c r="B24" s="28"/>
      <c r="C24" s="28"/>
      <c r="D24" s="28"/>
      <c r="E24" s="28"/>
      <c r="F24" s="28"/>
      <c r="G24" s="28"/>
      <c r="H24" s="37"/>
      <c r="I24" s="38"/>
    </row>
    <row r="25" spans="1:9" x14ac:dyDescent="0.25">
      <c r="A25" s="27" t="s">
        <v>13</v>
      </c>
      <c r="B25" s="28"/>
      <c r="C25" s="28"/>
      <c r="D25" s="28"/>
      <c r="E25" s="28"/>
      <c r="F25" s="28"/>
      <c r="G25" s="28"/>
      <c r="H25" s="25">
        <v>16175.16</v>
      </c>
      <c r="I25" s="26"/>
    </row>
    <row r="26" spans="1:9" x14ac:dyDescent="0.25">
      <c r="A26" s="27" t="s">
        <v>53</v>
      </c>
      <c r="B26" s="28"/>
      <c r="C26" s="28"/>
      <c r="D26" s="28"/>
      <c r="E26" s="28"/>
      <c r="F26" s="28"/>
      <c r="G26" s="28"/>
      <c r="H26" s="25">
        <v>52250.76</v>
      </c>
      <c r="I26" s="26"/>
    </row>
    <row r="27" spans="1:9" x14ac:dyDescent="0.25">
      <c r="A27" s="27" t="s">
        <v>14</v>
      </c>
      <c r="B27" s="28"/>
      <c r="C27" s="28"/>
      <c r="D27" s="28"/>
      <c r="E27" s="28"/>
      <c r="F27" s="28"/>
      <c r="G27" s="28"/>
      <c r="H27" s="37">
        <v>16040.98</v>
      </c>
      <c r="I27" s="38"/>
    </row>
    <row r="28" spans="1:9" ht="15.75" thickBot="1" x14ac:dyDescent="0.3">
      <c r="A28" s="47" t="s">
        <v>52</v>
      </c>
      <c r="B28" s="48"/>
      <c r="C28" s="48"/>
      <c r="D28" s="48"/>
      <c r="E28" s="48"/>
      <c r="F28" s="48"/>
      <c r="G28" s="48"/>
      <c r="H28" s="50">
        <v>873.84</v>
      </c>
      <c r="I28" s="51"/>
    </row>
    <row r="29" spans="1:9" ht="15.75" thickBot="1" x14ac:dyDescent="0.3">
      <c r="A29" s="55" t="s">
        <v>106</v>
      </c>
      <c r="B29" s="56"/>
      <c r="C29" s="56"/>
      <c r="D29" s="56"/>
      <c r="E29" s="56"/>
      <c r="F29" s="56"/>
      <c r="G29" s="57"/>
      <c r="H29" s="69">
        <v>82190.63</v>
      </c>
      <c r="I29" s="153"/>
    </row>
    <row r="30" spans="1:9" ht="15.75" thickBot="1" x14ac:dyDescent="0.3">
      <c r="A30" s="146"/>
      <c r="B30" s="147"/>
      <c r="C30" s="147"/>
      <c r="D30" s="147"/>
      <c r="E30" s="147"/>
      <c r="F30" s="147"/>
      <c r="G30" s="148"/>
      <c r="H30" s="146"/>
      <c r="I30" s="148"/>
    </row>
    <row r="31" spans="1:9" ht="15.75" thickBot="1" x14ac:dyDescent="0.3">
      <c r="A31" s="39" t="s">
        <v>68</v>
      </c>
      <c r="B31" s="212"/>
      <c r="C31" s="212"/>
      <c r="D31" s="212"/>
      <c r="E31" s="212"/>
      <c r="F31" s="212"/>
      <c r="G31" s="213"/>
      <c r="H31" s="52">
        <v>0</v>
      </c>
      <c r="I31" s="54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0"/>
      <c r="H32" s="42">
        <f>H10+H31</f>
        <v>96075.81</v>
      </c>
      <c r="I32" s="43"/>
    </row>
    <row r="33" spans="1:9" x14ac:dyDescent="0.25">
      <c r="A33" s="37"/>
      <c r="B33" s="178"/>
      <c r="C33" s="178"/>
      <c r="D33" s="178"/>
      <c r="E33" s="178"/>
      <c r="F33" s="178"/>
      <c r="G33" s="178"/>
      <c r="H33" s="124"/>
      <c r="I33" s="125"/>
    </row>
    <row r="34" spans="1:9" x14ac:dyDescent="0.25">
      <c r="A34" s="11" t="s">
        <v>83</v>
      </c>
      <c r="B34" s="12"/>
      <c r="C34" s="12"/>
      <c r="D34" s="12"/>
      <c r="E34" s="12"/>
      <c r="F34" s="12"/>
      <c r="G34" s="12"/>
      <c r="H34" s="14">
        <f>H4+H10-H29</f>
        <v>130137.76299999998</v>
      </c>
      <c r="I34" s="20"/>
    </row>
    <row r="35" spans="1:9" x14ac:dyDescent="0.25">
      <c r="A35" s="11" t="s">
        <v>96</v>
      </c>
      <c r="B35" s="12"/>
      <c r="C35" s="12"/>
      <c r="D35" s="12"/>
      <c r="E35" s="12"/>
      <c r="F35" s="12"/>
      <c r="G35" s="12"/>
      <c r="H35" s="14">
        <f>H6-H7-H8+H31</f>
        <v>6180.1000000000022</v>
      </c>
      <c r="I35" s="20"/>
    </row>
    <row r="36" spans="1:9" x14ac:dyDescent="0.25">
      <c r="A36" s="19"/>
      <c r="B36" s="102"/>
      <c r="C36" s="102"/>
      <c r="D36" s="102"/>
      <c r="E36" s="102"/>
      <c r="F36" s="102"/>
      <c r="G36" s="102"/>
      <c r="H36" s="19"/>
      <c r="I36" s="20"/>
    </row>
    <row r="37" spans="1:9" x14ac:dyDescent="0.25">
      <c r="A37" s="232" t="s">
        <v>16</v>
      </c>
      <c r="B37" s="233"/>
      <c r="C37" s="233"/>
      <c r="D37" s="233"/>
      <c r="E37" s="233"/>
      <c r="F37" s="233"/>
      <c r="G37" s="233"/>
      <c r="H37" s="25"/>
      <c r="I37" s="26"/>
    </row>
    <row r="38" spans="1:9" x14ac:dyDescent="0.25">
      <c r="A38" s="27" t="s">
        <v>17</v>
      </c>
      <c r="B38" s="28"/>
      <c r="C38" s="28"/>
      <c r="D38" s="28"/>
      <c r="E38" s="28"/>
      <c r="F38" s="28"/>
      <c r="G38" s="28"/>
      <c r="H38" s="14">
        <v>10</v>
      </c>
      <c r="I38" s="15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3"/>
      <c r="H39" s="108">
        <f>H10/H29*H38</f>
        <v>11.689387220903404</v>
      </c>
      <c r="I39" s="109"/>
    </row>
    <row r="42" spans="1:9" x14ac:dyDescent="0.25">
      <c r="A42" s="21" t="s">
        <v>20</v>
      </c>
      <c r="B42" s="21"/>
      <c r="C42" s="21"/>
      <c r="G42" s="21" t="s">
        <v>21</v>
      </c>
      <c r="H42" s="21"/>
      <c r="I42" s="21"/>
    </row>
    <row r="43" spans="1:9" x14ac:dyDescent="0.25">
      <c r="A43" s="233"/>
      <c r="B43" s="233"/>
      <c r="C43" s="233"/>
      <c r="D43" s="233"/>
      <c r="E43" s="233"/>
      <c r="F43" s="233"/>
      <c r="G43" s="233"/>
      <c r="H43" s="238"/>
      <c r="I43" s="160"/>
    </row>
    <row r="44" spans="1:9" x14ac:dyDescent="0.25">
      <c r="A44" s="233"/>
      <c r="B44" s="233"/>
      <c r="C44" s="233"/>
      <c r="D44" s="233"/>
      <c r="E44" s="233"/>
      <c r="F44" s="233"/>
      <c r="G44" s="233"/>
      <c r="H44" s="238"/>
      <c r="I44" s="160"/>
    </row>
    <row r="45" spans="1:9" x14ac:dyDescent="0.25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x14ac:dyDescent="0.25">
      <c r="A46" s="233"/>
      <c r="B46" s="233"/>
      <c r="C46" s="233"/>
      <c r="D46" s="233"/>
      <c r="E46" s="233"/>
      <c r="F46" s="233"/>
      <c r="G46" s="233"/>
      <c r="H46" s="178"/>
      <c r="I46" s="178"/>
    </row>
    <row r="47" spans="1:9" x14ac:dyDescent="0.25">
      <c r="A47" s="23"/>
      <c r="B47" s="23"/>
      <c r="C47" s="23"/>
      <c r="D47" s="23"/>
      <c r="E47" s="23"/>
      <c r="F47" s="23"/>
      <c r="G47" s="23"/>
      <c r="H47" s="238"/>
      <c r="I47" s="238"/>
    </row>
    <row r="48" spans="1:9" x14ac:dyDescent="0.25">
      <c r="A48" s="23"/>
      <c r="B48" s="23"/>
      <c r="C48" s="23"/>
      <c r="D48" s="23"/>
      <c r="E48" s="23"/>
      <c r="F48" s="23"/>
      <c r="G48" s="23"/>
      <c r="H48" s="238"/>
      <c r="I48" s="238"/>
    </row>
    <row r="49" spans="1:9" x14ac:dyDescent="0.25">
      <c r="A49" s="237"/>
      <c r="B49" s="237"/>
      <c r="C49" s="237"/>
      <c r="D49" s="237"/>
      <c r="E49" s="237"/>
      <c r="F49" s="237"/>
      <c r="G49" s="237"/>
      <c r="H49" s="237"/>
      <c r="I49" s="237"/>
    </row>
    <row r="50" spans="1:9" x14ac:dyDescent="0.25">
      <c r="A50" s="237"/>
      <c r="B50" s="237"/>
      <c r="C50" s="237"/>
      <c r="D50" s="237"/>
      <c r="E50" s="237"/>
      <c r="F50" s="237"/>
      <c r="G50" s="237"/>
      <c r="H50" s="237"/>
      <c r="I50" s="237"/>
    </row>
    <row r="51" spans="1:9" x14ac:dyDescent="0.25">
      <c r="A51" s="178"/>
      <c r="B51" s="178"/>
      <c r="C51" s="178"/>
      <c r="D51" s="237"/>
      <c r="E51" s="237"/>
      <c r="F51" s="237"/>
      <c r="G51" s="178"/>
      <c r="H51" s="178"/>
      <c r="I51" s="178"/>
    </row>
    <row r="52" spans="1:9" x14ac:dyDescent="0.25">
      <c r="A52" s="237"/>
      <c r="B52" s="237"/>
      <c r="C52" s="237"/>
      <c r="D52" s="237"/>
      <c r="E52" s="237"/>
      <c r="F52" s="237"/>
      <c r="G52" s="237"/>
      <c r="H52" s="237"/>
      <c r="I52" s="237"/>
    </row>
  </sheetData>
  <mergeCells count="90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8:G8"/>
    <mergeCell ref="H8:I8"/>
    <mergeCell ref="A6:G6"/>
    <mergeCell ref="H6:I6"/>
    <mergeCell ref="A9:G9"/>
    <mergeCell ref="H9:I9"/>
    <mergeCell ref="A11:G11"/>
    <mergeCell ref="H11:I11"/>
    <mergeCell ref="A12:G12"/>
    <mergeCell ref="H12:I12"/>
    <mergeCell ref="A10:G10"/>
    <mergeCell ref="H10:I10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4:G24"/>
    <mergeCell ref="H24:I24"/>
    <mergeCell ref="A25:G25"/>
    <mergeCell ref="H25:I25"/>
    <mergeCell ref="A22:G22"/>
    <mergeCell ref="H22:I22"/>
    <mergeCell ref="A23:G23"/>
    <mergeCell ref="H23:I23"/>
    <mergeCell ref="A26:G26"/>
    <mergeCell ref="H26:I26"/>
    <mergeCell ref="A28:G28"/>
    <mergeCell ref="H28:I28"/>
    <mergeCell ref="A29:G29"/>
    <mergeCell ref="H29:I29"/>
    <mergeCell ref="A27:G27"/>
    <mergeCell ref="H27:I27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5:G45"/>
    <mergeCell ref="H45:I45"/>
    <mergeCell ref="A46:G46"/>
    <mergeCell ref="H46:I46"/>
    <mergeCell ref="A43:G43"/>
    <mergeCell ref="H43:I43"/>
    <mergeCell ref="A44:G44"/>
    <mergeCell ref="H44:I44"/>
    <mergeCell ref="A42:C42"/>
    <mergeCell ref="G42:I42"/>
    <mergeCell ref="A47:G47"/>
    <mergeCell ref="H47:I47"/>
    <mergeCell ref="A48:G48"/>
    <mergeCell ref="H48:I48"/>
    <mergeCell ref="A51:C51"/>
    <mergeCell ref="G51:I51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8" workbookViewId="0">
      <selection sqref="A1:I42"/>
    </sheetView>
  </sheetViews>
  <sheetFormatPr defaultRowHeight="15" x14ac:dyDescent="0.25"/>
  <sheetData>
    <row r="1" spans="1:9" ht="18.75" x14ac:dyDescent="0.3">
      <c r="A1" s="91" t="s">
        <v>65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3"/>
      <c r="H3" s="93" t="s">
        <v>3</v>
      </c>
      <c r="I3" s="94"/>
    </row>
    <row r="4" spans="1:9" x14ac:dyDescent="0.25">
      <c r="A4" s="236" t="s">
        <v>82</v>
      </c>
      <c r="B4" s="17"/>
      <c r="C4" s="17"/>
      <c r="D4" s="17"/>
      <c r="E4" s="17"/>
      <c r="F4" s="17"/>
      <c r="G4" s="17"/>
      <c r="H4" s="126">
        <v>59228.6</v>
      </c>
      <c r="I4" s="127"/>
    </row>
    <row r="5" spans="1:9" x14ac:dyDescent="0.25">
      <c r="A5" s="19"/>
      <c r="B5" s="102"/>
      <c r="C5" s="102"/>
      <c r="D5" s="102"/>
      <c r="E5" s="102"/>
      <c r="F5" s="102"/>
      <c r="G5" s="102"/>
      <c r="H5" s="25"/>
      <c r="I5" s="26"/>
    </row>
    <row r="6" spans="1:9" x14ac:dyDescent="0.25">
      <c r="A6" s="16" t="s">
        <v>71</v>
      </c>
      <c r="B6" s="17"/>
      <c r="C6" s="17"/>
      <c r="D6" s="17"/>
      <c r="E6" s="17"/>
      <c r="F6" s="17"/>
      <c r="G6" s="17"/>
      <c r="H6" s="14">
        <v>2889.9</v>
      </c>
      <c r="I6" s="15"/>
    </row>
    <row r="7" spans="1:9" x14ac:dyDescent="0.25">
      <c r="A7" s="60" t="s">
        <v>35</v>
      </c>
      <c r="B7" s="61"/>
      <c r="C7" s="61"/>
      <c r="D7" s="61"/>
      <c r="E7" s="61"/>
      <c r="F7" s="61"/>
      <c r="G7" s="105"/>
      <c r="H7" s="81">
        <v>16284</v>
      </c>
      <c r="I7" s="82"/>
    </row>
    <row r="8" spans="1:9" x14ac:dyDescent="0.25">
      <c r="A8" s="60" t="s">
        <v>56</v>
      </c>
      <c r="B8" s="61"/>
      <c r="C8" s="61"/>
      <c r="D8" s="61"/>
      <c r="E8" s="61"/>
      <c r="F8" s="61"/>
      <c r="G8" s="105"/>
      <c r="H8" s="79" t="s">
        <v>34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H11+H12+H13+H14+H15+H17+H18+H19+H21+H22+H23+H24+H25+H26+H27+H28+H20</f>
        <v>105589.32999999999</v>
      </c>
      <c r="I10" s="141"/>
    </row>
    <row r="11" spans="1:9" x14ac:dyDescent="0.25">
      <c r="A11" s="71" t="s">
        <v>4</v>
      </c>
      <c r="B11" s="72"/>
      <c r="C11" s="72"/>
      <c r="D11" s="72"/>
      <c r="E11" s="72"/>
      <c r="F11" s="72"/>
      <c r="G11" s="72"/>
      <c r="H11" s="74">
        <v>888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9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60" t="s">
        <v>10</v>
      </c>
      <c r="B18" s="61"/>
      <c r="C18" s="61"/>
      <c r="D18" s="61"/>
      <c r="E18" s="61"/>
      <c r="F18" s="61"/>
      <c r="G18" s="105"/>
      <c r="H18" s="63"/>
      <c r="I18" s="64"/>
    </row>
    <row r="19" spans="1:9" x14ac:dyDescent="0.25">
      <c r="A19" s="88" t="s">
        <v>0</v>
      </c>
      <c r="B19" s="89"/>
      <c r="C19" s="89"/>
      <c r="D19" s="89"/>
      <c r="E19" s="89"/>
      <c r="F19" s="89"/>
      <c r="G19" s="154"/>
      <c r="H19" s="63">
        <v>0</v>
      </c>
      <c r="I19" s="64"/>
    </row>
    <row r="20" spans="1:9" x14ac:dyDescent="0.25">
      <c r="A20" s="60" t="s">
        <v>55</v>
      </c>
      <c r="B20" s="61"/>
      <c r="C20" s="61"/>
      <c r="D20" s="61"/>
      <c r="E20" s="61"/>
      <c r="F20" s="61"/>
      <c r="G20" s="105"/>
      <c r="H20" s="79">
        <v>2598.12</v>
      </c>
      <c r="I20" s="80"/>
    </row>
    <row r="21" spans="1:9" x14ac:dyDescent="0.25">
      <c r="A21" s="83" t="s">
        <v>11</v>
      </c>
      <c r="B21" s="84"/>
      <c r="C21" s="84"/>
      <c r="D21" s="84"/>
      <c r="E21" s="84"/>
      <c r="F21" s="84"/>
      <c r="G21" s="84"/>
      <c r="H21" s="86"/>
      <c r="I21" s="87"/>
    </row>
    <row r="22" spans="1:9" x14ac:dyDescent="0.25">
      <c r="A22" s="27" t="s">
        <v>12</v>
      </c>
      <c r="B22" s="28"/>
      <c r="C22" s="28"/>
      <c r="D22" s="28"/>
      <c r="E22" s="28"/>
      <c r="F22" s="28"/>
      <c r="G22" s="28"/>
      <c r="H22" s="79">
        <v>2598.12</v>
      </c>
      <c r="I22" s="80"/>
    </row>
    <row r="23" spans="1:9" x14ac:dyDescent="0.25">
      <c r="A23" s="27" t="s">
        <v>18</v>
      </c>
      <c r="B23" s="28"/>
      <c r="C23" s="28"/>
      <c r="D23" s="28"/>
      <c r="E23" s="28"/>
      <c r="F23" s="28"/>
      <c r="G23" s="28"/>
      <c r="H23" s="25">
        <v>1261.02</v>
      </c>
      <c r="I23" s="26"/>
    </row>
    <row r="24" spans="1:9" x14ac:dyDescent="0.25">
      <c r="A24" s="27" t="s">
        <v>19</v>
      </c>
      <c r="B24" s="28"/>
      <c r="C24" s="28"/>
      <c r="D24" s="28"/>
      <c r="E24" s="28"/>
      <c r="F24" s="28"/>
      <c r="G24" s="28"/>
      <c r="H24" s="37"/>
      <c r="I24" s="38"/>
    </row>
    <row r="25" spans="1:9" x14ac:dyDescent="0.25">
      <c r="A25" s="27" t="s">
        <v>13</v>
      </c>
      <c r="B25" s="28"/>
      <c r="C25" s="28"/>
      <c r="D25" s="28"/>
      <c r="E25" s="28"/>
      <c r="F25" s="28"/>
      <c r="G25" s="28"/>
      <c r="H25" s="79">
        <v>18967.919999999998</v>
      </c>
      <c r="I25" s="80"/>
    </row>
    <row r="26" spans="1:9" x14ac:dyDescent="0.25">
      <c r="A26" s="27" t="s">
        <v>53</v>
      </c>
      <c r="B26" s="28"/>
      <c r="C26" s="28"/>
      <c r="D26" s="28"/>
      <c r="E26" s="28"/>
      <c r="F26" s="28"/>
      <c r="G26" s="28"/>
      <c r="H26" s="25">
        <v>59490.03</v>
      </c>
      <c r="I26" s="26"/>
    </row>
    <row r="27" spans="1:9" x14ac:dyDescent="0.25">
      <c r="A27" s="27" t="s">
        <v>14</v>
      </c>
      <c r="B27" s="28"/>
      <c r="C27" s="28"/>
      <c r="D27" s="28"/>
      <c r="E27" s="28"/>
      <c r="F27" s="28"/>
      <c r="G27" s="28"/>
      <c r="H27" s="37">
        <v>18263.43</v>
      </c>
      <c r="I27" s="38"/>
    </row>
    <row r="28" spans="1:9" ht="15.75" thickBot="1" x14ac:dyDescent="0.3">
      <c r="A28" s="47" t="s">
        <v>52</v>
      </c>
      <c r="B28" s="48"/>
      <c r="C28" s="48"/>
      <c r="D28" s="48"/>
      <c r="E28" s="48"/>
      <c r="F28" s="48"/>
      <c r="G28" s="48"/>
      <c r="H28" s="50">
        <v>873.84</v>
      </c>
      <c r="I28" s="51"/>
    </row>
    <row r="29" spans="1:9" ht="15.75" thickBot="1" x14ac:dyDescent="0.3">
      <c r="A29" s="55" t="s">
        <v>106</v>
      </c>
      <c r="B29" s="56"/>
      <c r="C29" s="56"/>
      <c r="D29" s="56"/>
      <c r="E29" s="56"/>
      <c r="F29" s="56"/>
      <c r="G29" s="57"/>
      <c r="H29" s="69">
        <v>48852</v>
      </c>
      <c r="I29" s="153"/>
    </row>
    <row r="30" spans="1:9" ht="15.75" thickBot="1" x14ac:dyDescent="0.3">
      <c r="A30" s="146"/>
      <c r="B30" s="147"/>
      <c r="C30" s="147"/>
      <c r="D30" s="147"/>
      <c r="E30" s="147"/>
      <c r="F30" s="147"/>
      <c r="G30" s="148"/>
      <c r="H30" s="146"/>
      <c r="I30" s="148"/>
    </row>
    <row r="31" spans="1:9" ht="15.75" thickBot="1" x14ac:dyDescent="0.3">
      <c r="A31" s="39" t="s">
        <v>68</v>
      </c>
      <c r="B31" s="40"/>
      <c r="C31" s="40"/>
      <c r="D31" s="40"/>
      <c r="E31" s="40"/>
      <c r="F31" s="40"/>
      <c r="G31" s="40"/>
      <c r="H31" s="42">
        <v>0</v>
      </c>
      <c r="I31" s="43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0"/>
      <c r="H32" s="42">
        <f>H10+H31</f>
        <v>105589.32999999999</v>
      </c>
      <c r="I32" s="43"/>
    </row>
    <row r="33" spans="1:9" x14ac:dyDescent="0.25">
      <c r="A33" s="44"/>
      <c r="B33" s="45"/>
      <c r="C33" s="45"/>
      <c r="D33" s="45"/>
      <c r="E33" s="45"/>
      <c r="F33" s="45"/>
      <c r="G33" s="45"/>
      <c r="H33" s="122"/>
      <c r="I33" s="123"/>
    </row>
    <row r="34" spans="1:9" x14ac:dyDescent="0.25">
      <c r="A34" s="11" t="s">
        <v>83</v>
      </c>
      <c r="B34" s="12"/>
      <c r="C34" s="12"/>
      <c r="D34" s="12"/>
      <c r="E34" s="12"/>
      <c r="F34" s="12"/>
      <c r="G34" s="12"/>
      <c r="H34" s="14">
        <f>H4+H10-H29</f>
        <v>115965.93</v>
      </c>
      <c r="I34" s="20"/>
    </row>
    <row r="35" spans="1:9" x14ac:dyDescent="0.25">
      <c r="A35" s="11" t="s">
        <v>114</v>
      </c>
      <c r="B35" s="12"/>
      <c r="C35" s="12"/>
      <c r="D35" s="12"/>
      <c r="E35" s="12"/>
      <c r="F35" s="12"/>
      <c r="G35" s="12"/>
      <c r="H35" s="126">
        <f>H6+H7</f>
        <v>19173.900000000001</v>
      </c>
      <c r="I35" s="127"/>
    </row>
    <row r="36" spans="1:9" x14ac:dyDescent="0.25">
      <c r="A36" s="132"/>
      <c r="B36" s="149"/>
      <c r="C36" s="149"/>
      <c r="D36" s="149"/>
      <c r="E36" s="149"/>
      <c r="F36" s="149"/>
      <c r="G36" s="101"/>
      <c r="H36" s="132"/>
      <c r="I36" s="104"/>
    </row>
    <row r="37" spans="1:9" x14ac:dyDescent="0.25">
      <c r="A37" s="60" t="s">
        <v>16</v>
      </c>
      <c r="B37" s="61"/>
      <c r="C37" s="61"/>
      <c r="D37" s="61"/>
      <c r="E37" s="61"/>
      <c r="F37" s="61"/>
      <c r="G37" s="105"/>
      <c r="H37" s="63"/>
      <c r="I37" s="64"/>
    </row>
    <row r="38" spans="1:9" x14ac:dyDescent="0.25">
      <c r="A38" s="27" t="s">
        <v>17</v>
      </c>
      <c r="B38" s="28"/>
      <c r="C38" s="28"/>
      <c r="D38" s="28"/>
      <c r="E38" s="28"/>
      <c r="F38" s="28"/>
      <c r="G38" s="28"/>
      <c r="H38" s="14">
        <v>9</v>
      </c>
      <c r="I38" s="15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3"/>
      <c r="H39" s="108">
        <f>H10/H29*H38</f>
        <v>19.452713706705968</v>
      </c>
      <c r="I39" s="109"/>
    </row>
    <row r="42" spans="1:9" x14ac:dyDescent="0.25">
      <c r="A42" s="21" t="s">
        <v>20</v>
      </c>
      <c r="B42" s="21"/>
      <c r="C42" s="21"/>
      <c r="G42" s="21" t="s">
        <v>21</v>
      </c>
      <c r="H42" s="21"/>
      <c r="I42" s="21"/>
    </row>
    <row r="43" spans="1:9" x14ac:dyDescent="0.25">
      <c r="A43" s="233"/>
      <c r="B43" s="233"/>
      <c r="C43" s="233"/>
      <c r="D43" s="233"/>
      <c r="E43" s="233"/>
      <c r="F43" s="233"/>
      <c r="G43" s="233"/>
      <c r="H43" s="238"/>
      <c r="I43" s="238"/>
    </row>
    <row r="44" spans="1:9" x14ac:dyDescent="0.25">
      <c r="A44" s="233"/>
      <c r="B44" s="233"/>
      <c r="C44" s="233"/>
      <c r="D44" s="233"/>
      <c r="E44" s="233"/>
      <c r="F44" s="233"/>
      <c r="G44" s="233"/>
      <c r="H44" s="238"/>
      <c r="I44" s="160"/>
    </row>
    <row r="45" spans="1:9" x14ac:dyDescent="0.25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x14ac:dyDescent="0.25">
      <c r="A46" s="23"/>
      <c r="B46" s="23"/>
      <c r="C46" s="23"/>
      <c r="D46" s="23"/>
      <c r="E46" s="23"/>
      <c r="F46" s="23"/>
      <c r="G46" s="23"/>
      <c r="H46" s="178"/>
      <c r="I46" s="178"/>
    </row>
    <row r="47" spans="1:9" x14ac:dyDescent="0.25">
      <c r="A47" s="23"/>
      <c r="B47" s="23"/>
      <c r="C47" s="23"/>
      <c r="D47" s="23"/>
      <c r="E47" s="23"/>
      <c r="F47" s="23"/>
      <c r="G47" s="23"/>
      <c r="H47" s="238"/>
      <c r="I47" s="238"/>
    </row>
    <row r="48" spans="1:9" x14ac:dyDescent="0.25">
      <c r="A48" s="23"/>
      <c r="B48" s="23"/>
      <c r="C48" s="23"/>
      <c r="D48" s="23"/>
      <c r="E48" s="23"/>
      <c r="F48" s="23"/>
      <c r="G48" s="23"/>
      <c r="H48" s="238"/>
      <c r="I48" s="238"/>
    </row>
    <row r="49" spans="1:9" x14ac:dyDescent="0.25">
      <c r="A49" s="237"/>
      <c r="B49" s="237"/>
      <c r="C49" s="237"/>
      <c r="D49" s="237"/>
      <c r="E49" s="237"/>
      <c r="F49" s="237"/>
      <c r="G49" s="237"/>
      <c r="H49" s="237"/>
      <c r="I49" s="237"/>
    </row>
    <row r="50" spans="1:9" x14ac:dyDescent="0.25">
      <c r="A50" s="237"/>
      <c r="B50" s="237"/>
      <c r="C50" s="237"/>
      <c r="D50" s="237"/>
      <c r="E50" s="237"/>
      <c r="F50" s="237"/>
      <c r="G50" s="237"/>
      <c r="H50" s="237"/>
      <c r="I50" s="237"/>
    </row>
    <row r="51" spans="1:9" x14ac:dyDescent="0.25">
      <c r="A51" s="178"/>
      <c r="B51" s="178"/>
      <c r="C51" s="178"/>
      <c r="D51" s="237"/>
      <c r="E51" s="237"/>
      <c r="F51" s="237"/>
      <c r="G51" s="178"/>
      <c r="H51" s="178"/>
      <c r="I51" s="178"/>
    </row>
    <row r="52" spans="1:9" x14ac:dyDescent="0.25">
      <c r="A52" s="237"/>
      <c r="B52" s="237"/>
      <c r="C52" s="237"/>
      <c r="D52" s="237"/>
      <c r="E52" s="237"/>
      <c r="F52" s="237"/>
      <c r="G52" s="237"/>
      <c r="H52" s="237"/>
      <c r="I52" s="237"/>
    </row>
  </sheetData>
  <mergeCells count="90">
    <mergeCell ref="A4:G4"/>
    <mergeCell ref="H4:I4"/>
    <mergeCell ref="A7:G7"/>
    <mergeCell ref="H7:I7"/>
    <mergeCell ref="A1:I1"/>
    <mergeCell ref="C2:F2"/>
    <mergeCell ref="A3:G3"/>
    <mergeCell ref="H3:I3"/>
    <mergeCell ref="A6:G6"/>
    <mergeCell ref="H6:I6"/>
    <mergeCell ref="A5:G5"/>
    <mergeCell ref="H5:I5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5:G35"/>
    <mergeCell ref="H35:I35"/>
    <mergeCell ref="A36:G36"/>
    <mergeCell ref="H36:I36"/>
    <mergeCell ref="A37:G37"/>
    <mergeCell ref="H37:I37"/>
    <mergeCell ref="A38:G38"/>
    <mergeCell ref="H38:I38"/>
    <mergeCell ref="A39:G39"/>
    <mergeCell ref="H39:I39"/>
    <mergeCell ref="A42:C42"/>
    <mergeCell ref="G42:I42"/>
    <mergeCell ref="A43:G43"/>
    <mergeCell ref="H43:I43"/>
    <mergeCell ref="A44:G44"/>
    <mergeCell ref="H44:I44"/>
    <mergeCell ref="A45:G45"/>
    <mergeCell ref="H45:I45"/>
    <mergeCell ref="A51:C51"/>
    <mergeCell ref="G51:I51"/>
    <mergeCell ref="A46:G46"/>
    <mergeCell ref="H46:I46"/>
    <mergeCell ref="A47:G47"/>
    <mergeCell ref="H47:I47"/>
    <mergeCell ref="A48:G48"/>
    <mergeCell ref="H48:I48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22" workbookViewId="0">
      <selection activeCell="K13" sqref="K13"/>
    </sheetView>
  </sheetViews>
  <sheetFormatPr defaultRowHeight="15" x14ac:dyDescent="0.25"/>
  <sheetData>
    <row r="1" spans="1:9" ht="18.75" x14ac:dyDescent="0.3">
      <c r="A1" s="91" t="s">
        <v>66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133" t="s">
        <v>3</v>
      </c>
      <c r="I3" s="134"/>
    </row>
    <row r="4" spans="1:9" x14ac:dyDescent="0.25">
      <c r="A4" s="164" t="s">
        <v>80</v>
      </c>
      <c r="B4" s="165"/>
      <c r="C4" s="165"/>
      <c r="D4" s="165"/>
      <c r="E4" s="165"/>
      <c r="F4" s="165"/>
      <c r="G4" s="166"/>
      <c r="H4" s="19">
        <v>49534.97</v>
      </c>
      <c r="I4" s="20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6" t="s">
        <v>105</v>
      </c>
      <c r="B6" s="17"/>
      <c r="C6" s="17"/>
      <c r="D6" s="17"/>
      <c r="E6" s="17"/>
      <c r="F6" s="17"/>
      <c r="G6" s="18"/>
      <c r="H6" s="14">
        <v>1500</v>
      </c>
      <c r="I6" s="15"/>
    </row>
    <row r="7" spans="1:9" x14ac:dyDescent="0.25">
      <c r="A7" s="60" t="s">
        <v>56</v>
      </c>
      <c r="B7" s="61"/>
      <c r="C7" s="61"/>
      <c r="D7" s="61"/>
      <c r="E7" s="61"/>
      <c r="F7" s="61"/>
      <c r="G7" s="62"/>
      <c r="H7" s="79" t="s">
        <v>34</v>
      </c>
      <c r="I7" s="80"/>
    </row>
    <row r="8" spans="1:9" ht="15.75" thickBot="1" x14ac:dyDescent="0.3">
      <c r="A8" s="60"/>
      <c r="B8" s="61"/>
      <c r="C8" s="61"/>
      <c r="D8" s="61"/>
      <c r="E8" s="61"/>
      <c r="F8" s="61"/>
      <c r="G8" s="62"/>
      <c r="H8" s="63"/>
      <c r="I8" s="64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H10+H11+H12+H13+H14+H16+H17+H18+H20+H21+H22+H23+H24+H25+H26+H27+H19</f>
        <v>103102.5</v>
      </c>
      <c r="I9" s="141"/>
    </row>
    <row r="10" spans="1:9" x14ac:dyDescent="0.25">
      <c r="A10" s="71" t="s">
        <v>4</v>
      </c>
      <c r="B10" s="72"/>
      <c r="C10" s="72"/>
      <c r="D10" s="72"/>
      <c r="E10" s="72"/>
      <c r="F10" s="72"/>
      <c r="G10" s="73"/>
      <c r="H10" s="74">
        <v>2592</v>
      </c>
      <c r="I10" s="75"/>
    </row>
    <row r="11" spans="1:9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62"/>
      <c r="H13" s="63">
        <v>648.85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0" t="s">
        <v>9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1836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2391.92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79">
        <v>18233.52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57586.35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206">
        <v>17679</v>
      </c>
      <c r="I26" s="207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86385.600000000006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f>H31</f>
        <v>39960</v>
      </c>
      <c r="I30" s="43"/>
    </row>
    <row r="31" spans="1:9" ht="15.75" thickBot="1" x14ac:dyDescent="0.3">
      <c r="A31" s="88" t="s">
        <v>112</v>
      </c>
      <c r="B31" s="89"/>
      <c r="C31" s="89"/>
      <c r="D31" s="89"/>
      <c r="E31" s="89"/>
      <c r="F31" s="89"/>
      <c r="G31" s="90"/>
      <c r="H31" s="225">
        <v>39960</v>
      </c>
      <c r="I31" s="226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1"/>
      <c r="H32" s="42">
        <f>H9+H30</f>
        <v>143062.5</v>
      </c>
      <c r="I32" s="43"/>
    </row>
    <row r="33" spans="1:9" x14ac:dyDescent="0.25">
      <c r="A33" s="44"/>
      <c r="B33" s="45"/>
      <c r="C33" s="45"/>
      <c r="D33" s="45"/>
      <c r="E33" s="45"/>
      <c r="F33" s="45"/>
      <c r="G33" s="46"/>
      <c r="H33" s="122"/>
      <c r="I33" s="123"/>
    </row>
    <row r="34" spans="1:9" x14ac:dyDescent="0.25">
      <c r="A34" s="11" t="s">
        <v>83</v>
      </c>
      <c r="B34" s="12"/>
      <c r="C34" s="12"/>
      <c r="D34" s="12"/>
      <c r="E34" s="12"/>
      <c r="F34" s="12"/>
      <c r="G34" s="13"/>
      <c r="H34" s="14">
        <f>H4+H9-H28</f>
        <v>66251.87</v>
      </c>
      <c r="I34" s="20"/>
    </row>
    <row r="35" spans="1:9" x14ac:dyDescent="0.25">
      <c r="A35" s="11" t="s">
        <v>96</v>
      </c>
      <c r="B35" s="12"/>
      <c r="C35" s="12"/>
      <c r="D35" s="12"/>
      <c r="E35" s="12"/>
      <c r="F35" s="12"/>
      <c r="G35" s="13"/>
      <c r="H35" s="126">
        <f>H6+H30</f>
        <v>41460</v>
      </c>
      <c r="I35" s="127"/>
    </row>
    <row r="36" spans="1:9" x14ac:dyDescent="0.25">
      <c r="A36" s="132"/>
      <c r="B36" s="149"/>
      <c r="C36" s="149"/>
      <c r="D36" s="149"/>
      <c r="E36" s="149"/>
      <c r="F36" s="149"/>
      <c r="G36" s="104"/>
      <c r="H36" s="132"/>
      <c r="I36" s="104"/>
    </row>
    <row r="37" spans="1:9" x14ac:dyDescent="0.25">
      <c r="A37" s="60" t="s">
        <v>16</v>
      </c>
      <c r="B37" s="61"/>
      <c r="C37" s="61"/>
      <c r="D37" s="61"/>
      <c r="E37" s="61"/>
      <c r="F37" s="61"/>
      <c r="G37" s="62"/>
      <c r="H37" s="63"/>
      <c r="I37" s="64"/>
    </row>
    <row r="38" spans="1:9" x14ac:dyDescent="0.25">
      <c r="A38" s="27" t="s">
        <v>17</v>
      </c>
      <c r="B38" s="28"/>
      <c r="C38" s="28"/>
      <c r="D38" s="28"/>
      <c r="E38" s="28"/>
      <c r="F38" s="28"/>
      <c r="G38" s="29"/>
      <c r="H38" s="14">
        <v>12</v>
      </c>
      <c r="I38" s="15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4"/>
      <c r="H39" s="108">
        <f>H9/H28*H38</f>
        <v>14.322178696449409</v>
      </c>
      <c r="I39" s="109"/>
    </row>
    <row r="42" spans="1:9" x14ac:dyDescent="0.25">
      <c r="A42" s="21" t="s">
        <v>20</v>
      </c>
      <c r="B42" s="21"/>
      <c r="C42" s="21"/>
      <c r="G42" s="21" t="s">
        <v>21</v>
      </c>
      <c r="H42" s="21"/>
      <c r="I42" s="21"/>
    </row>
    <row r="44" spans="1:9" x14ac:dyDescent="0.25">
      <c r="A44" s="23"/>
      <c r="B44" s="23"/>
      <c r="C44" s="23"/>
      <c r="D44" s="23"/>
      <c r="E44" s="23"/>
      <c r="F44" s="23"/>
      <c r="G44" s="23"/>
      <c r="H44" s="238"/>
      <c r="I44" s="238"/>
    </row>
    <row r="45" spans="1:9" x14ac:dyDescent="0.25">
      <c r="A45" s="237"/>
      <c r="B45" s="237"/>
      <c r="C45" s="237"/>
      <c r="D45" s="237"/>
      <c r="E45" s="237"/>
      <c r="F45" s="237"/>
      <c r="G45" s="237"/>
      <c r="H45" s="237"/>
      <c r="I45" s="237"/>
    </row>
    <row r="46" spans="1:9" x14ac:dyDescent="0.25">
      <c r="A46" s="237"/>
      <c r="B46" s="237"/>
      <c r="C46" s="237"/>
      <c r="D46" s="237"/>
      <c r="E46" s="237"/>
      <c r="F46" s="237"/>
      <c r="G46" s="237"/>
      <c r="H46" s="237"/>
      <c r="I46" s="237"/>
    </row>
    <row r="47" spans="1:9" x14ac:dyDescent="0.25">
      <c r="A47" s="178"/>
      <c r="B47" s="178"/>
      <c r="C47" s="178"/>
      <c r="D47" s="237"/>
      <c r="E47" s="237"/>
      <c r="F47" s="237"/>
      <c r="G47" s="178"/>
      <c r="H47" s="178"/>
      <c r="I47" s="178"/>
    </row>
    <row r="48" spans="1:9" x14ac:dyDescent="0.25">
      <c r="A48" s="237"/>
      <c r="B48" s="237"/>
      <c r="C48" s="237"/>
      <c r="D48" s="237"/>
      <c r="E48" s="237"/>
      <c r="F48" s="237"/>
      <c r="G48" s="237"/>
      <c r="H48" s="237"/>
      <c r="I48" s="237"/>
    </row>
  </sheetData>
  <mergeCells count="80"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21:G21"/>
    <mergeCell ref="H21:I21"/>
    <mergeCell ref="A22:G22"/>
    <mergeCell ref="H22:I22"/>
    <mergeCell ref="A19:G19"/>
    <mergeCell ref="H19:I19"/>
    <mergeCell ref="A20:G20"/>
    <mergeCell ref="H20:I20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38:G38"/>
    <mergeCell ref="A39:G39"/>
    <mergeCell ref="H39:I39"/>
    <mergeCell ref="H38:I38"/>
    <mergeCell ref="A35:G35"/>
    <mergeCell ref="H35:I35"/>
    <mergeCell ref="A36:G36"/>
    <mergeCell ref="H36:I36"/>
    <mergeCell ref="A37:G37"/>
    <mergeCell ref="H37:I37"/>
    <mergeCell ref="A44:G44"/>
    <mergeCell ref="H44:I44"/>
    <mergeCell ref="A47:C47"/>
    <mergeCell ref="G47:I47"/>
    <mergeCell ref="A42:C42"/>
    <mergeCell ref="G42:I42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5" workbookViewId="0">
      <selection activeCell="A14" sqref="A14:G15"/>
    </sheetView>
  </sheetViews>
  <sheetFormatPr defaultRowHeight="15" x14ac:dyDescent="0.25"/>
  <sheetData>
    <row r="1" spans="1:11" ht="18.75" x14ac:dyDescent="0.3">
      <c r="A1" s="91" t="s">
        <v>67</v>
      </c>
      <c r="B1" s="91"/>
      <c r="C1" s="91"/>
      <c r="D1" s="91"/>
      <c r="E1" s="91"/>
      <c r="F1" s="91"/>
      <c r="G1" s="91"/>
      <c r="H1" s="91"/>
      <c r="I1" s="91"/>
    </row>
    <row r="2" spans="1:11" ht="15.75" thickBot="1" x14ac:dyDescent="0.3">
      <c r="C2" s="98" t="s">
        <v>69</v>
      </c>
      <c r="D2" s="98"/>
      <c r="E2" s="98"/>
      <c r="F2" s="98"/>
    </row>
    <row r="3" spans="1:11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11" x14ac:dyDescent="0.25">
      <c r="A4" s="164" t="s">
        <v>82</v>
      </c>
      <c r="B4" s="165"/>
      <c r="C4" s="165"/>
      <c r="D4" s="165"/>
      <c r="E4" s="165"/>
      <c r="F4" s="165"/>
      <c r="G4" s="166"/>
      <c r="H4" s="158">
        <v>88361.29</v>
      </c>
      <c r="I4" s="152"/>
    </row>
    <row r="5" spans="1:11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11" x14ac:dyDescent="0.25">
      <c r="A6" s="16" t="s">
        <v>105</v>
      </c>
      <c r="B6" s="17"/>
      <c r="C6" s="17"/>
      <c r="D6" s="17"/>
      <c r="E6" s="17"/>
      <c r="F6" s="17"/>
      <c r="G6" s="18"/>
      <c r="H6" s="14">
        <v>45311</v>
      </c>
      <c r="I6" s="15"/>
    </row>
    <row r="7" spans="1:11" x14ac:dyDescent="0.25">
      <c r="A7" s="60" t="s">
        <v>56</v>
      </c>
      <c r="B7" s="61"/>
      <c r="C7" s="61"/>
      <c r="D7" s="61"/>
      <c r="E7" s="61"/>
      <c r="F7" s="61"/>
      <c r="G7" s="62"/>
      <c r="H7" s="79">
        <v>31000</v>
      </c>
      <c r="I7" s="80"/>
    </row>
    <row r="8" spans="1:11" ht="15.75" thickBot="1" x14ac:dyDescent="0.3">
      <c r="A8" s="60"/>
      <c r="B8" s="61"/>
      <c r="C8" s="61"/>
      <c r="D8" s="61"/>
      <c r="E8" s="61"/>
      <c r="F8" s="61"/>
      <c r="G8" s="62"/>
      <c r="H8" s="63"/>
      <c r="I8" s="64"/>
    </row>
    <row r="9" spans="1:11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H10+H11+H12+H13+H14+H16+H17+H18+H20+H21+H22+H23+H24+H25+H26+H27+H19</f>
        <v>107523.44</v>
      </c>
      <c r="I9" s="141"/>
    </row>
    <row r="10" spans="1:11" x14ac:dyDescent="0.25">
      <c r="A10" s="71" t="s">
        <v>4</v>
      </c>
      <c r="B10" s="72"/>
      <c r="C10" s="72"/>
      <c r="D10" s="72"/>
      <c r="E10" s="72"/>
      <c r="F10" s="72"/>
      <c r="G10" s="73"/>
      <c r="H10" s="74">
        <v>26505.7</v>
      </c>
      <c r="I10" s="75"/>
    </row>
    <row r="11" spans="1:11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11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11" x14ac:dyDescent="0.25">
      <c r="A13" s="60" t="s">
        <v>7</v>
      </c>
      <c r="B13" s="61"/>
      <c r="C13" s="61"/>
      <c r="D13" s="61"/>
      <c r="E13" s="61"/>
      <c r="F13" s="61"/>
      <c r="G13" s="62"/>
      <c r="H13" s="63">
        <v>648.85</v>
      </c>
      <c r="I13" s="64"/>
    </row>
    <row r="14" spans="1:11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11" x14ac:dyDescent="0.25">
      <c r="A15" s="65"/>
      <c r="B15" s="66"/>
      <c r="C15" s="66"/>
      <c r="D15" s="66"/>
      <c r="E15" s="66"/>
      <c r="F15" s="66"/>
      <c r="G15" s="67"/>
      <c r="H15" s="63"/>
      <c r="I15" s="64"/>
      <c r="K15" s="5"/>
    </row>
    <row r="16" spans="1:11" x14ac:dyDescent="0.25">
      <c r="A16" s="60" t="s">
        <v>9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1224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2391.92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79">
        <v>13930.65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46432.639999999999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14254.82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83194.8</v>
      </c>
      <c r="I28" s="59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H9+H30</f>
        <v>107523.44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6"/>
      <c r="H32" s="122"/>
      <c r="I32" s="123"/>
    </row>
    <row r="33" spans="1:9" x14ac:dyDescent="0.25">
      <c r="A33" s="11" t="s">
        <v>83</v>
      </c>
      <c r="B33" s="12"/>
      <c r="C33" s="12"/>
      <c r="D33" s="12"/>
      <c r="E33" s="12"/>
      <c r="F33" s="12"/>
      <c r="G33" s="13"/>
      <c r="H33" s="14">
        <f>H4+H9-H28</f>
        <v>112689.92999999998</v>
      </c>
      <c r="I33" s="20"/>
    </row>
    <row r="34" spans="1:9" x14ac:dyDescent="0.25">
      <c r="A34" s="11" t="s">
        <v>96</v>
      </c>
      <c r="B34" s="12"/>
      <c r="C34" s="12"/>
      <c r="D34" s="12"/>
      <c r="E34" s="12"/>
      <c r="F34" s="12"/>
      <c r="G34" s="13"/>
      <c r="H34" s="126">
        <f>H6-H7</f>
        <v>14311</v>
      </c>
      <c r="I34" s="127"/>
    </row>
    <row r="35" spans="1:9" x14ac:dyDescent="0.25">
      <c r="A35" s="132"/>
      <c r="B35" s="149"/>
      <c r="C35" s="149"/>
      <c r="D35" s="149"/>
      <c r="E35" s="149"/>
      <c r="F35" s="149"/>
      <c r="G35" s="104"/>
      <c r="H35" s="132"/>
      <c r="I35" s="104"/>
    </row>
    <row r="36" spans="1:9" x14ac:dyDescent="0.25">
      <c r="A36" s="60" t="s">
        <v>16</v>
      </c>
      <c r="B36" s="61"/>
      <c r="C36" s="61"/>
      <c r="D36" s="61"/>
      <c r="E36" s="61"/>
      <c r="F36" s="61"/>
      <c r="G36" s="62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4">
        <v>10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f>(H4+H9)/H28*H37</f>
        <v>23.54530932221725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  <row r="42" spans="1:9" x14ac:dyDescent="0.25">
      <c r="A42" s="23"/>
      <c r="B42" s="23"/>
      <c r="C42" s="23"/>
      <c r="D42" s="23"/>
      <c r="E42" s="23"/>
      <c r="F42" s="23"/>
      <c r="G42" s="23"/>
      <c r="H42" s="178"/>
      <c r="I42" s="178"/>
    </row>
    <row r="43" spans="1:9" x14ac:dyDescent="0.25">
      <c r="A43" s="23"/>
      <c r="B43" s="23"/>
      <c r="C43" s="23"/>
      <c r="D43" s="23"/>
      <c r="E43" s="23"/>
      <c r="F43" s="23"/>
      <c r="G43" s="23"/>
      <c r="H43" s="238"/>
      <c r="I43" s="238"/>
    </row>
    <row r="44" spans="1:9" x14ac:dyDescent="0.25">
      <c r="A44" s="23"/>
      <c r="B44" s="23"/>
      <c r="C44" s="23"/>
      <c r="D44" s="23"/>
      <c r="E44" s="23"/>
      <c r="F44" s="23"/>
      <c r="G44" s="23"/>
      <c r="H44" s="238"/>
      <c r="I44" s="238"/>
    </row>
    <row r="45" spans="1:9" x14ac:dyDescent="0.25">
      <c r="A45" s="237"/>
      <c r="B45" s="237"/>
      <c r="C45" s="237"/>
      <c r="D45" s="237"/>
      <c r="E45" s="237"/>
      <c r="F45" s="237"/>
      <c r="G45" s="237"/>
      <c r="H45" s="237"/>
      <c r="I45" s="237"/>
    </row>
    <row r="46" spans="1:9" x14ac:dyDescent="0.25">
      <c r="A46" s="237"/>
      <c r="B46" s="237"/>
      <c r="C46" s="237"/>
      <c r="D46" s="237"/>
      <c r="E46" s="237"/>
      <c r="F46" s="237"/>
      <c r="G46" s="237"/>
      <c r="H46" s="237"/>
      <c r="I46" s="237"/>
    </row>
    <row r="47" spans="1:9" x14ac:dyDescent="0.25">
      <c r="A47" s="178"/>
      <c r="B47" s="178"/>
      <c r="C47" s="178"/>
      <c r="D47" s="237"/>
      <c r="E47" s="237"/>
      <c r="F47" s="237"/>
      <c r="G47" s="178"/>
      <c r="H47" s="178"/>
      <c r="I47" s="178"/>
    </row>
  </sheetData>
  <mergeCells count="82">
    <mergeCell ref="A1:I1"/>
    <mergeCell ref="C2:F2"/>
    <mergeCell ref="A3:G3"/>
    <mergeCell ref="H3:I3"/>
    <mergeCell ref="A5:G5"/>
    <mergeCell ref="H5:I5"/>
    <mergeCell ref="A4:G4"/>
    <mergeCell ref="H4:I4"/>
    <mergeCell ref="A6:G6"/>
    <mergeCell ref="H6:I6"/>
    <mergeCell ref="A7:G7"/>
    <mergeCell ref="H7:I7"/>
    <mergeCell ref="A8:G8"/>
    <mergeCell ref="H8:I8"/>
    <mergeCell ref="A9:G9"/>
    <mergeCell ref="H9:I9"/>
    <mergeCell ref="A10:G10"/>
    <mergeCell ref="H10:I10"/>
    <mergeCell ref="A11:G11"/>
    <mergeCell ref="H11:I11"/>
    <mergeCell ref="A12:G12"/>
    <mergeCell ref="H12:I12"/>
    <mergeCell ref="A13:G13"/>
    <mergeCell ref="H13:I13"/>
    <mergeCell ref="A14:G15"/>
    <mergeCell ref="H14:I15"/>
    <mergeCell ref="A16:G16"/>
    <mergeCell ref="H16:I16"/>
    <mergeCell ref="A17:G17"/>
    <mergeCell ref="H17:I17"/>
    <mergeCell ref="A18:G18"/>
    <mergeCell ref="H18:I18"/>
    <mergeCell ref="A21:G21"/>
    <mergeCell ref="H21:I21"/>
    <mergeCell ref="A19:G19"/>
    <mergeCell ref="H19:I19"/>
    <mergeCell ref="A20:G20"/>
    <mergeCell ref="H20:I20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7:G37"/>
    <mergeCell ref="H37:I37"/>
    <mergeCell ref="A38:G38"/>
    <mergeCell ref="H38:I38"/>
    <mergeCell ref="A34:G34"/>
    <mergeCell ref="H34:I34"/>
    <mergeCell ref="A35:G35"/>
    <mergeCell ref="H35:I35"/>
    <mergeCell ref="A36:G36"/>
    <mergeCell ref="H36:I36"/>
    <mergeCell ref="A42:G42"/>
    <mergeCell ref="H42:I42"/>
    <mergeCell ref="A41:C41"/>
    <mergeCell ref="G41:I41"/>
    <mergeCell ref="A43:G43"/>
    <mergeCell ref="H43:I43"/>
    <mergeCell ref="A44:G44"/>
    <mergeCell ref="H44:I44"/>
    <mergeCell ref="A47:C47"/>
    <mergeCell ref="G47:I4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A35" sqref="A35:G35"/>
    </sheetView>
  </sheetViews>
  <sheetFormatPr defaultRowHeight="15" x14ac:dyDescent="0.25"/>
  <sheetData>
    <row r="1" spans="1:9" ht="18.75" x14ac:dyDescent="0.3">
      <c r="A1" s="91" t="s">
        <v>24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77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133" t="s">
        <v>3</v>
      </c>
      <c r="I3" s="134"/>
    </row>
    <row r="4" spans="1:9" x14ac:dyDescent="0.25">
      <c r="A4" s="11" t="s">
        <v>78</v>
      </c>
      <c r="B4" s="12"/>
      <c r="C4" s="12"/>
      <c r="D4" s="12"/>
      <c r="E4" s="12"/>
      <c r="F4" s="12"/>
      <c r="G4" s="13"/>
      <c r="H4" s="95">
        <v>92901.66</v>
      </c>
      <c r="I4" s="96"/>
    </row>
    <row r="5" spans="1:9" x14ac:dyDescent="0.25">
      <c r="A5" s="76"/>
      <c r="B5" s="77"/>
      <c r="C5" s="77"/>
      <c r="D5" s="77"/>
      <c r="E5" s="77"/>
      <c r="F5" s="77"/>
      <c r="G5" s="78"/>
      <c r="H5" s="63"/>
      <c r="I5" s="64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9">
        <v>73298.27</v>
      </c>
      <c r="I6" s="20"/>
    </row>
    <row r="7" spans="1:9" x14ac:dyDescent="0.25">
      <c r="A7" s="11" t="s">
        <v>108</v>
      </c>
      <c r="B7" s="12"/>
      <c r="C7" s="12"/>
      <c r="D7" s="12"/>
      <c r="E7" s="12"/>
      <c r="F7" s="12"/>
      <c r="G7" s="13"/>
      <c r="H7" s="132">
        <v>7985.89</v>
      </c>
      <c r="I7" s="104"/>
    </row>
    <row r="8" spans="1:9" x14ac:dyDescent="0.25">
      <c r="A8" s="27" t="s">
        <v>56</v>
      </c>
      <c r="B8" s="28"/>
      <c r="C8" s="28"/>
      <c r="D8" s="28"/>
      <c r="E8" s="28"/>
      <c r="F8" s="28"/>
      <c r="G8" s="29"/>
      <c r="H8" s="79">
        <v>4020</v>
      </c>
      <c r="I8" s="80"/>
    </row>
    <row r="9" spans="1:9" ht="15.75" thickBot="1" x14ac:dyDescent="0.3">
      <c r="A9" s="25"/>
      <c r="B9" s="68"/>
      <c r="C9" s="68"/>
      <c r="D9" s="68"/>
      <c r="E9" s="68"/>
      <c r="F9" s="68"/>
      <c r="G9" s="26"/>
      <c r="H9" s="25"/>
      <c r="I9" s="26"/>
    </row>
    <row r="10" spans="1:9" ht="15.75" thickBot="1" x14ac:dyDescent="0.3">
      <c r="A10" s="55" t="s">
        <v>2</v>
      </c>
      <c r="B10" s="56"/>
      <c r="C10" s="56"/>
      <c r="D10" s="56"/>
      <c r="E10" s="56"/>
      <c r="F10" s="56"/>
      <c r="G10" s="57"/>
      <c r="H10" s="130">
        <f>H11+H12+H13+H14+H15+H17+H18+H20+H21+H22+H23+H24+H25+H26+H27+H19</f>
        <v>63750.329999999994</v>
      </c>
      <c r="I10" s="13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128">
        <v>40</v>
      </c>
      <c r="I11" s="129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1979.52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81">
        <v>1055.7</v>
      </c>
      <c r="I19" s="82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1979.52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9667.56</v>
      </c>
      <c r="I24" s="26"/>
    </row>
    <row r="25" spans="1:9" x14ac:dyDescent="0.25">
      <c r="A25" s="27" t="s">
        <v>58</v>
      </c>
      <c r="B25" s="28"/>
      <c r="C25" s="28"/>
      <c r="D25" s="28"/>
      <c r="E25" s="28"/>
      <c r="F25" s="28"/>
      <c r="G25" s="29"/>
      <c r="H25" s="25">
        <v>35382.04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10862.28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48543.13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93">
        <f>H10+H30</f>
        <v>63750.329999999994</v>
      </c>
      <c r="I31" s="94"/>
    </row>
    <row r="32" spans="1:9" x14ac:dyDescent="0.25">
      <c r="A32" s="44"/>
      <c r="B32" s="45"/>
      <c r="C32" s="45"/>
      <c r="D32" s="45"/>
      <c r="E32" s="45"/>
      <c r="F32" s="45"/>
      <c r="G32" s="46"/>
      <c r="H32" s="124"/>
      <c r="I32" s="125"/>
    </row>
    <row r="33" spans="1:9" x14ac:dyDescent="0.25">
      <c r="A33" s="11" t="s">
        <v>79</v>
      </c>
      <c r="B33" s="12"/>
      <c r="C33" s="12"/>
      <c r="D33" s="12"/>
      <c r="E33" s="12"/>
      <c r="F33" s="12"/>
      <c r="G33" s="13"/>
      <c r="H33" s="126">
        <f>H4+H10-H28</f>
        <v>108108.85999999999</v>
      </c>
      <c r="I33" s="127"/>
    </row>
    <row r="34" spans="1:9" x14ac:dyDescent="0.25">
      <c r="A34" s="11" t="s">
        <v>109</v>
      </c>
      <c r="B34" s="12"/>
      <c r="C34" s="12"/>
      <c r="D34" s="12"/>
      <c r="E34" s="12"/>
      <c r="F34" s="12"/>
      <c r="G34" s="13"/>
      <c r="H34" s="14">
        <f>H6-H7-H8</f>
        <v>61292.380000000005</v>
      </c>
      <c r="I34" s="15"/>
    </row>
    <row r="35" spans="1:9" x14ac:dyDescent="0.25">
      <c r="A35" s="19"/>
      <c r="B35" s="102"/>
      <c r="C35" s="102"/>
      <c r="D35" s="102"/>
      <c r="E35" s="102"/>
      <c r="F35" s="102"/>
      <c r="G35" s="20"/>
      <c r="H35" s="19"/>
      <c r="I35" s="20"/>
    </row>
    <row r="36" spans="1:9" x14ac:dyDescent="0.25">
      <c r="A36" s="60" t="s">
        <v>16</v>
      </c>
      <c r="B36" s="61"/>
      <c r="C36" s="61"/>
      <c r="D36" s="61"/>
      <c r="E36" s="61"/>
      <c r="F36" s="61"/>
      <c r="G36" s="62"/>
      <c r="H36" s="124"/>
      <c r="I36" s="125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4">
        <v>7.5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f>H10/H28*H37</f>
        <v>9.8495394713937898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12:G12"/>
    <mergeCell ref="H12:I12"/>
    <mergeCell ref="A15:G16"/>
    <mergeCell ref="H15:I16"/>
    <mergeCell ref="A29:G29"/>
    <mergeCell ref="H29:I29"/>
    <mergeCell ref="A27:G27"/>
    <mergeCell ref="H27:I27"/>
    <mergeCell ref="A13:G13"/>
    <mergeCell ref="H13:I13"/>
    <mergeCell ref="A17:G17"/>
    <mergeCell ref="H17:I17"/>
    <mergeCell ref="A14:G14"/>
    <mergeCell ref="H14:I14"/>
    <mergeCell ref="A20:G20"/>
    <mergeCell ref="H20:I20"/>
    <mergeCell ref="A1:I1"/>
    <mergeCell ref="C2:F2"/>
    <mergeCell ref="A3:G3"/>
    <mergeCell ref="H3:I3"/>
    <mergeCell ref="A4:G4"/>
    <mergeCell ref="H4:I4"/>
    <mergeCell ref="A7:G7"/>
    <mergeCell ref="H7:I7"/>
    <mergeCell ref="A5:G5"/>
    <mergeCell ref="H5:I5"/>
    <mergeCell ref="A6:G6"/>
    <mergeCell ref="H6:I6"/>
    <mergeCell ref="A8:G8"/>
    <mergeCell ref="H8:I8"/>
    <mergeCell ref="A11:G11"/>
    <mergeCell ref="H11:I11"/>
    <mergeCell ref="A10:G10"/>
    <mergeCell ref="H10:I10"/>
    <mergeCell ref="A9:G9"/>
    <mergeCell ref="H9:I9"/>
    <mergeCell ref="A25:G25"/>
    <mergeCell ref="H25:I25"/>
    <mergeCell ref="A26:G26"/>
    <mergeCell ref="H26:I26"/>
    <mergeCell ref="A30:G30"/>
    <mergeCell ref="H30:I30"/>
    <mergeCell ref="A28:G28"/>
    <mergeCell ref="H28:I28"/>
    <mergeCell ref="A19:G19"/>
    <mergeCell ref="H19:I19"/>
    <mergeCell ref="A18:G18"/>
    <mergeCell ref="H18:I18"/>
    <mergeCell ref="A24:G24"/>
    <mergeCell ref="H24:I24"/>
    <mergeCell ref="A21:G21"/>
    <mergeCell ref="H21:I21"/>
    <mergeCell ref="A22:G22"/>
    <mergeCell ref="H22:I22"/>
    <mergeCell ref="A23:G23"/>
    <mergeCell ref="H23:I23"/>
    <mergeCell ref="A31:G31"/>
    <mergeCell ref="H31:I31"/>
    <mergeCell ref="A32:G32"/>
    <mergeCell ref="H32:I32"/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I42"/>
    </sheetView>
  </sheetViews>
  <sheetFormatPr defaultRowHeight="15" x14ac:dyDescent="0.25"/>
  <sheetData>
    <row r="1" spans="1:9" ht="18.75" x14ac:dyDescent="0.3">
      <c r="A1" s="91" t="s">
        <v>103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104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133" t="s">
        <v>3</v>
      </c>
      <c r="I3" s="134"/>
    </row>
    <row r="4" spans="1:9" x14ac:dyDescent="0.25">
      <c r="A4" s="19"/>
      <c r="B4" s="102"/>
      <c r="C4" s="102"/>
      <c r="D4" s="102"/>
      <c r="E4" s="102"/>
      <c r="F4" s="102"/>
      <c r="G4" s="20"/>
      <c r="H4" s="25"/>
      <c r="I4" s="26"/>
    </row>
    <row r="5" spans="1:9" x14ac:dyDescent="0.25">
      <c r="A5" s="16" t="s">
        <v>71</v>
      </c>
      <c r="B5" s="17"/>
      <c r="C5" s="17"/>
      <c r="D5" s="17"/>
      <c r="E5" s="17"/>
      <c r="F5" s="17"/>
      <c r="G5" s="18"/>
      <c r="H5" s="14" t="s">
        <v>34</v>
      </c>
      <c r="I5" s="15"/>
    </row>
    <row r="6" spans="1:9" x14ac:dyDescent="0.25">
      <c r="A6" s="60" t="s">
        <v>35</v>
      </c>
      <c r="B6" s="61"/>
      <c r="C6" s="61"/>
      <c r="D6" s="61"/>
      <c r="E6" s="61"/>
      <c r="F6" s="61"/>
      <c r="G6" s="62"/>
      <c r="H6" s="113">
        <v>0</v>
      </c>
      <c r="I6" s="114"/>
    </row>
    <row r="7" spans="1:9" x14ac:dyDescent="0.25">
      <c r="A7" s="60" t="s">
        <v>56</v>
      </c>
      <c r="B7" s="61"/>
      <c r="C7" s="61"/>
      <c r="D7" s="61"/>
      <c r="E7" s="61"/>
      <c r="F7" s="61"/>
      <c r="G7" s="62"/>
      <c r="H7" s="113">
        <v>0</v>
      </c>
      <c r="I7" s="114"/>
    </row>
    <row r="8" spans="1:9" ht="15.75" thickBot="1" x14ac:dyDescent="0.3">
      <c r="A8" s="19"/>
      <c r="B8" s="102"/>
      <c r="C8" s="102"/>
      <c r="D8" s="102"/>
      <c r="E8" s="102"/>
      <c r="F8" s="102"/>
      <c r="G8" s="20"/>
      <c r="H8" s="14"/>
      <c r="I8" s="15"/>
    </row>
    <row r="9" spans="1:9" ht="15.75" thickBot="1" x14ac:dyDescent="0.3">
      <c r="A9" s="55" t="s">
        <v>107</v>
      </c>
      <c r="B9" s="56"/>
      <c r="C9" s="56"/>
      <c r="D9" s="56"/>
      <c r="E9" s="56"/>
      <c r="F9" s="56"/>
      <c r="G9" s="57"/>
      <c r="H9" s="69">
        <f>H10+H11+H12+H13+H14+H16+H17+H18+H20+H21+H22+H23+H24+H25+H26+H27+H19</f>
        <v>11498.27</v>
      </c>
      <c r="I9" s="141"/>
    </row>
    <row r="10" spans="1:9" x14ac:dyDescent="0.25">
      <c r="A10" s="71" t="s">
        <v>4</v>
      </c>
      <c r="B10" s="72"/>
      <c r="C10" s="72"/>
      <c r="D10" s="72"/>
      <c r="E10" s="72"/>
      <c r="F10" s="72"/>
      <c r="G10" s="73"/>
      <c r="H10" s="74">
        <v>0</v>
      </c>
      <c r="I10" s="75"/>
    </row>
    <row r="11" spans="1:9" x14ac:dyDescent="0.25">
      <c r="A11" s="60" t="s">
        <v>5</v>
      </c>
      <c r="B11" s="61"/>
      <c r="C11" s="61"/>
      <c r="D11" s="61"/>
      <c r="E11" s="61"/>
      <c r="F11" s="61"/>
      <c r="G11" s="62"/>
      <c r="H11" s="63"/>
      <c r="I11" s="64"/>
    </row>
    <row r="12" spans="1:9" x14ac:dyDescent="0.25">
      <c r="A12" s="60" t="s">
        <v>6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7</v>
      </c>
      <c r="B13" s="61"/>
      <c r="C13" s="61"/>
      <c r="D13" s="61"/>
      <c r="E13" s="61"/>
      <c r="F13" s="61"/>
      <c r="G13" s="62"/>
      <c r="H13" s="63">
        <v>211.42</v>
      </c>
      <c r="I13" s="64"/>
    </row>
    <row r="14" spans="1:9" x14ac:dyDescent="0.25">
      <c r="A14" s="65" t="s">
        <v>8</v>
      </c>
      <c r="B14" s="66"/>
      <c r="C14" s="66"/>
      <c r="D14" s="66"/>
      <c r="E14" s="66"/>
      <c r="F14" s="66"/>
      <c r="G14" s="67"/>
      <c r="H14" s="63"/>
      <c r="I14" s="64"/>
    </row>
    <row r="15" spans="1:9" x14ac:dyDescent="0.25">
      <c r="A15" s="65"/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0" t="s">
        <v>9</v>
      </c>
      <c r="B16" s="61"/>
      <c r="C16" s="61"/>
      <c r="D16" s="61"/>
      <c r="E16" s="61"/>
      <c r="F16" s="61"/>
      <c r="G16" s="62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434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0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0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79">
        <v>6270.31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2837.57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871.13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69">
        <v>0</v>
      </c>
      <c r="I28" s="153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H9+H30</f>
        <v>11498.27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6"/>
      <c r="H32" s="122"/>
      <c r="I32" s="123"/>
    </row>
    <row r="33" spans="1:9" x14ac:dyDescent="0.25">
      <c r="A33" s="11" t="s">
        <v>83</v>
      </c>
      <c r="B33" s="12"/>
      <c r="C33" s="12"/>
      <c r="D33" s="12"/>
      <c r="E33" s="12"/>
      <c r="F33" s="12"/>
      <c r="G33" s="13"/>
      <c r="H33" s="14">
        <f>H9-H28</f>
        <v>11498.27</v>
      </c>
      <c r="I33" s="20"/>
    </row>
    <row r="34" spans="1:9" x14ac:dyDescent="0.25">
      <c r="A34" s="11" t="s">
        <v>114</v>
      </c>
      <c r="B34" s="12"/>
      <c r="C34" s="12"/>
      <c r="D34" s="12"/>
      <c r="E34" s="12"/>
      <c r="F34" s="12"/>
      <c r="G34" s="13"/>
      <c r="H34" s="126">
        <v>0</v>
      </c>
      <c r="I34" s="127"/>
    </row>
    <row r="35" spans="1:9" x14ac:dyDescent="0.25">
      <c r="A35" s="132"/>
      <c r="B35" s="149"/>
      <c r="C35" s="149"/>
      <c r="D35" s="149"/>
      <c r="E35" s="149"/>
      <c r="F35" s="149"/>
      <c r="G35" s="104"/>
      <c r="H35" s="132"/>
      <c r="I35" s="104"/>
    </row>
    <row r="36" spans="1:9" x14ac:dyDescent="0.25">
      <c r="A36" s="60" t="s">
        <v>16</v>
      </c>
      <c r="B36" s="61"/>
      <c r="C36" s="61"/>
      <c r="D36" s="61"/>
      <c r="E36" s="61"/>
      <c r="F36" s="61"/>
      <c r="G36" s="62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4">
        <v>10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v>11.5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  <row r="43" spans="1:9" x14ac:dyDescent="0.25">
      <c r="A43" s="233"/>
      <c r="B43" s="233"/>
      <c r="C43" s="233"/>
      <c r="D43" s="233"/>
      <c r="E43" s="233"/>
      <c r="F43" s="233"/>
      <c r="G43" s="233"/>
      <c r="H43" s="238"/>
      <c r="I43" s="238"/>
    </row>
    <row r="44" spans="1:9" x14ac:dyDescent="0.25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 x14ac:dyDescent="0.25">
      <c r="A45" s="23"/>
      <c r="B45" s="23"/>
      <c r="C45" s="23"/>
      <c r="D45" s="23"/>
      <c r="E45" s="23"/>
      <c r="F45" s="23"/>
      <c r="G45" s="23"/>
      <c r="H45" s="178"/>
      <c r="I45" s="178"/>
    </row>
    <row r="46" spans="1:9" x14ac:dyDescent="0.25">
      <c r="A46" s="23"/>
      <c r="B46" s="23"/>
      <c r="C46" s="23"/>
      <c r="D46" s="23"/>
      <c r="E46" s="23"/>
      <c r="F46" s="23"/>
      <c r="G46" s="23"/>
      <c r="H46" s="238"/>
      <c r="I46" s="238"/>
    </row>
    <row r="47" spans="1:9" x14ac:dyDescent="0.25">
      <c r="A47" s="23"/>
      <c r="B47" s="23"/>
      <c r="C47" s="23"/>
      <c r="D47" s="23"/>
      <c r="E47" s="23"/>
      <c r="F47" s="23"/>
      <c r="G47" s="23"/>
      <c r="H47" s="238"/>
      <c r="I47" s="238"/>
    </row>
    <row r="48" spans="1:9" x14ac:dyDescent="0.25">
      <c r="A48" s="237"/>
      <c r="B48" s="237"/>
      <c r="C48" s="237"/>
      <c r="D48" s="237"/>
      <c r="E48" s="237"/>
      <c r="F48" s="237"/>
      <c r="G48" s="237"/>
      <c r="H48" s="237"/>
      <c r="I48" s="237"/>
    </row>
    <row r="49" spans="1:9" x14ac:dyDescent="0.25">
      <c r="A49" s="237"/>
      <c r="B49" s="237"/>
      <c r="C49" s="237"/>
      <c r="D49" s="237"/>
      <c r="E49" s="237"/>
      <c r="F49" s="237"/>
      <c r="G49" s="237"/>
      <c r="H49" s="237"/>
      <c r="I49" s="237"/>
    </row>
    <row r="50" spans="1:9" x14ac:dyDescent="0.25">
      <c r="A50" s="178"/>
      <c r="B50" s="178"/>
      <c r="C50" s="178"/>
      <c r="D50" s="237"/>
      <c r="E50" s="237"/>
      <c r="F50" s="237"/>
      <c r="G50" s="178"/>
      <c r="H50" s="178"/>
      <c r="I50" s="178"/>
    </row>
  </sheetData>
  <mergeCells count="86">
    <mergeCell ref="A41:C41"/>
    <mergeCell ref="G41:I41"/>
    <mergeCell ref="A7:G7"/>
    <mergeCell ref="H7:I7"/>
    <mergeCell ref="A46:G46"/>
    <mergeCell ref="H46:I46"/>
    <mergeCell ref="A47:G47"/>
    <mergeCell ref="H47:I47"/>
    <mergeCell ref="A36:G36"/>
    <mergeCell ref="H36:I36"/>
    <mergeCell ref="A37:G37"/>
    <mergeCell ref="H37:I37"/>
    <mergeCell ref="A50:C50"/>
    <mergeCell ref="G50:I50"/>
    <mergeCell ref="A44:G44"/>
    <mergeCell ref="H44:I44"/>
    <mergeCell ref="A45:G45"/>
    <mergeCell ref="H45:I45"/>
    <mergeCell ref="A43:G43"/>
    <mergeCell ref="H43:I43"/>
    <mergeCell ref="A38:G38"/>
    <mergeCell ref="H38:I38"/>
    <mergeCell ref="A33:G33"/>
    <mergeCell ref="H33:I33"/>
    <mergeCell ref="A34:G34"/>
    <mergeCell ref="H34:I34"/>
    <mergeCell ref="A35:G35"/>
    <mergeCell ref="H35:I35"/>
    <mergeCell ref="A30:G30"/>
    <mergeCell ref="H30:I30"/>
    <mergeCell ref="A31:G31"/>
    <mergeCell ref="H31:I31"/>
    <mergeCell ref="A32:G32"/>
    <mergeCell ref="H32:I32"/>
    <mergeCell ref="A27:G27"/>
    <mergeCell ref="H27:I27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0:G20"/>
    <mergeCell ref="H20:I20"/>
    <mergeCell ref="A23:G23"/>
    <mergeCell ref="H23:I23"/>
    <mergeCell ref="A21:G21"/>
    <mergeCell ref="H21:I21"/>
    <mergeCell ref="A22:G22"/>
    <mergeCell ref="H22:I22"/>
    <mergeCell ref="A17:G17"/>
    <mergeCell ref="H17:I17"/>
    <mergeCell ref="A18:G18"/>
    <mergeCell ref="H18:I18"/>
    <mergeCell ref="A19:G19"/>
    <mergeCell ref="H19:I19"/>
    <mergeCell ref="A16:G16"/>
    <mergeCell ref="H16:I16"/>
    <mergeCell ref="A14:G15"/>
    <mergeCell ref="H14:I15"/>
    <mergeCell ref="A12:G12"/>
    <mergeCell ref="H12:I12"/>
    <mergeCell ref="A13:G13"/>
    <mergeCell ref="H13:I13"/>
    <mergeCell ref="A5:G5"/>
    <mergeCell ref="H5:I5"/>
    <mergeCell ref="A8:G8"/>
    <mergeCell ref="H8:I8"/>
    <mergeCell ref="A10:G10"/>
    <mergeCell ref="H10:I10"/>
    <mergeCell ref="A9:G9"/>
    <mergeCell ref="H9:I9"/>
    <mergeCell ref="A11:G11"/>
    <mergeCell ref="H11:I11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3" workbookViewId="0">
      <selection activeCell="M22" sqref="M22"/>
    </sheetView>
  </sheetViews>
  <sheetFormatPr defaultRowHeight="15" x14ac:dyDescent="0.25"/>
  <sheetData>
    <row r="1" spans="1:9" ht="18.75" x14ac:dyDescent="0.3">
      <c r="A1" s="91" t="s">
        <v>36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80</v>
      </c>
      <c r="B4" s="12"/>
      <c r="C4" s="12"/>
      <c r="D4" s="12"/>
      <c r="E4" s="12"/>
      <c r="F4" s="12"/>
      <c r="G4" s="13"/>
      <c r="H4" s="99">
        <v>85114.01</v>
      </c>
      <c r="I4" s="96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1" t="s">
        <v>71</v>
      </c>
      <c r="B6" s="12"/>
      <c r="C6" s="12"/>
      <c r="D6" s="12"/>
      <c r="E6" s="12"/>
      <c r="F6" s="12"/>
      <c r="G6" s="13"/>
      <c r="H6" s="19">
        <v>138035.44</v>
      </c>
      <c r="I6" s="20"/>
    </row>
    <row r="7" spans="1:9" x14ac:dyDescent="0.25">
      <c r="A7" s="11" t="s">
        <v>108</v>
      </c>
      <c r="B7" s="12"/>
      <c r="C7" s="12"/>
      <c r="D7" s="12"/>
      <c r="E7" s="12"/>
      <c r="F7" s="12"/>
      <c r="G7" s="13"/>
      <c r="H7" s="132">
        <v>22890.73</v>
      </c>
      <c r="I7" s="10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4620</v>
      </c>
      <c r="I8" s="80"/>
    </row>
    <row r="9" spans="1:9" ht="15.75" thickBot="1" x14ac:dyDescent="0.3">
      <c r="A9" s="27"/>
      <c r="B9" s="28"/>
      <c r="C9" s="28"/>
      <c r="D9" s="28"/>
      <c r="E9" s="28"/>
      <c r="F9" s="28"/>
      <c r="G9" s="29"/>
      <c r="H9" s="63"/>
      <c r="I9" s="64"/>
    </row>
    <row r="10" spans="1:9" ht="15.75" thickBot="1" x14ac:dyDescent="0.3">
      <c r="A10" s="39" t="s">
        <v>107</v>
      </c>
      <c r="B10" s="40"/>
      <c r="C10" s="40"/>
      <c r="D10" s="40"/>
      <c r="E10" s="40"/>
      <c r="F10" s="40"/>
      <c r="G10" s="41"/>
      <c r="H10" s="69">
        <f>H11+H12+H13+H14+H15+H26+H25+H18+H20+H21+H22+H23+H24+H27+H19</f>
        <v>75679.14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0</v>
      </c>
      <c r="I11" s="75"/>
    </row>
    <row r="12" spans="1:9" x14ac:dyDescent="0.25">
      <c r="A12" s="27" t="s">
        <v>5</v>
      </c>
      <c r="B12" s="28"/>
      <c r="C12" s="28"/>
      <c r="D12" s="28"/>
      <c r="E12" s="28"/>
      <c r="F12" s="28"/>
      <c r="G12" s="29"/>
      <c r="H12" s="63"/>
      <c r="I12" s="64"/>
    </row>
    <row r="13" spans="1:9" x14ac:dyDescent="0.25">
      <c r="A13" s="27" t="s">
        <v>6</v>
      </c>
      <c r="B13" s="28"/>
      <c r="C13" s="28"/>
      <c r="D13" s="28"/>
      <c r="E13" s="28"/>
      <c r="F13" s="28"/>
      <c r="G13" s="29"/>
      <c r="H13" s="63"/>
      <c r="I13" s="64"/>
    </row>
    <row r="14" spans="1:9" x14ac:dyDescent="0.25">
      <c r="A14" s="27" t="s">
        <v>7</v>
      </c>
      <c r="B14" s="28"/>
      <c r="C14" s="28"/>
      <c r="D14" s="28"/>
      <c r="E14" s="28"/>
      <c r="F14" s="28"/>
      <c r="G14" s="29"/>
      <c r="H14" s="63">
        <v>648.85</v>
      </c>
      <c r="I14" s="64"/>
    </row>
    <row r="15" spans="1:9" x14ac:dyDescent="0.25">
      <c r="A15" s="135" t="s">
        <v>8</v>
      </c>
      <c r="B15" s="136"/>
      <c r="C15" s="136"/>
      <c r="D15" s="136"/>
      <c r="E15" s="136"/>
      <c r="F15" s="136"/>
      <c r="G15" s="137"/>
      <c r="H15" s="63"/>
      <c r="I15" s="64"/>
    </row>
    <row r="16" spans="1:9" x14ac:dyDescent="0.25">
      <c r="A16" s="138"/>
      <c r="B16" s="139"/>
      <c r="C16" s="139"/>
      <c r="D16" s="139"/>
      <c r="E16" s="139"/>
      <c r="F16" s="139"/>
      <c r="G16" s="140"/>
      <c r="H16" s="63"/>
      <c r="I16" s="64"/>
    </row>
    <row r="17" spans="1:9" x14ac:dyDescent="0.25">
      <c r="A17" s="27" t="s">
        <v>10</v>
      </c>
      <c r="B17" s="28"/>
      <c r="C17" s="28"/>
      <c r="D17" s="28"/>
      <c r="E17" s="28"/>
      <c r="F17" s="28"/>
      <c r="G17" s="29"/>
      <c r="H17" s="63"/>
      <c r="I17" s="64"/>
    </row>
    <row r="18" spans="1:9" x14ac:dyDescent="0.25">
      <c r="A18" s="142" t="s">
        <v>0</v>
      </c>
      <c r="B18" s="143"/>
      <c r="C18" s="143"/>
      <c r="D18" s="143"/>
      <c r="E18" s="143"/>
      <c r="F18" s="143"/>
      <c r="G18" s="144"/>
      <c r="H18" s="63">
        <v>0</v>
      </c>
      <c r="I18" s="64"/>
    </row>
    <row r="19" spans="1:9" x14ac:dyDescent="0.25">
      <c r="A19" s="27" t="s">
        <v>54</v>
      </c>
      <c r="B19" s="28"/>
      <c r="C19" s="28"/>
      <c r="D19" s="28"/>
      <c r="E19" s="28"/>
      <c r="F19" s="28"/>
      <c r="G19" s="29"/>
      <c r="H19" s="25">
        <v>2032.32</v>
      </c>
      <c r="I19" s="26"/>
    </row>
    <row r="20" spans="1:9" x14ac:dyDescent="0.25">
      <c r="A20" s="142" t="s">
        <v>11</v>
      </c>
      <c r="B20" s="143"/>
      <c r="C20" s="143"/>
      <c r="D20" s="143"/>
      <c r="E20" s="143"/>
      <c r="F20" s="143"/>
      <c r="G20" s="14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1979.52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12623.77</v>
      </c>
      <c r="I24" s="26"/>
    </row>
    <row r="25" spans="1:9" x14ac:dyDescent="0.25">
      <c r="A25" s="27" t="s">
        <v>58</v>
      </c>
      <c r="B25" s="28"/>
      <c r="C25" s="28"/>
      <c r="D25" s="28"/>
      <c r="E25" s="28"/>
      <c r="F25" s="28"/>
      <c r="G25" s="29"/>
      <c r="H25" s="25">
        <v>43045.01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13214.81</v>
      </c>
      <c r="I26" s="38"/>
    </row>
    <row r="27" spans="1:9" ht="15.75" thickBot="1" x14ac:dyDescent="0.3">
      <c r="A27" s="32" t="s">
        <v>52</v>
      </c>
      <c r="B27" s="33"/>
      <c r="C27" s="33"/>
      <c r="D27" s="33"/>
      <c r="E27" s="33"/>
      <c r="F27" s="33"/>
      <c r="G27" s="34"/>
      <c r="H27" s="50">
        <v>873.84</v>
      </c>
      <c r="I27" s="51"/>
    </row>
    <row r="28" spans="1:9" ht="15.75" thickBot="1" x14ac:dyDescent="0.3">
      <c r="A28" s="39" t="s">
        <v>106</v>
      </c>
      <c r="B28" s="40"/>
      <c r="C28" s="40"/>
      <c r="D28" s="40"/>
      <c r="E28" s="40"/>
      <c r="F28" s="40"/>
      <c r="G28" s="41"/>
      <c r="H28" s="58">
        <v>52975.58</v>
      </c>
      <c r="I28" s="59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H30+H10</f>
        <v>75679.14</v>
      </c>
      <c r="I31" s="43"/>
    </row>
    <row r="32" spans="1:9" x14ac:dyDescent="0.25">
      <c r="A32" s="122"/>
      <c r="B32" s="145"/>
      <c r="C32" s="145"/>
      <c r="D32" s="145"/>
      <c r="E32" s="145"/>
      <c r="F32" s="145"/>
      <c r="G32" s="123"/>
      <c r="H32" s="124"/>
      <c r="I32" s="125"/>
    </row>
    <row r="33" spans="1:9" x14ac:dyDescent="0.25">
      <c r="A33" s="11" t="s">
        <v>81</v>
      </c>
      <c r="B33" s="12"/>
      <c r="C33" s="12"/>
      <c r="D33" s="12"/>
      <c r="E33" s="12"/>
      <c r="F33" s="12"/>
      <c r="G33" s="13"/>
      <c r="H33" s="14">
        <f>H4+H10-H28</f>
        <v>107817.56999999999</v>
      </c>
      <c r="I33" s="20"/>
    </row>
    <row r="34" spans="1:9" x14ac:dyDescent="0.25">
      <c r="A34" s="11" t="s">
        <v>110</v>
      </c>
      <c r="B34" s="12"/>
      <c r="C34" s="12"/>
      <c r="D34" s="12"/>
      <c r="E34" s="12"/>
      <c r="F34" s="12"/>
      <c r="G34" s="13"/>
      <c r="H34" s="14">
        <f>H6+H7+H8-H30</f>
        <v>165546.17000000001</v>
      </c>
      <c r="I34" s="20"/>
    </row>
    <row r="35" spans="1:9" x14ac:dyDescent="0.25">
      <c r="A35" s="19"/>
      <c r="B35" s="102"/>
      <c r="C35" s="102"/>
      <c r="D35" s="102"/>
      <c r="E35" s="102"/>
      <c r="F35" s="102"/>
      <c r="G35" s="20"/>
      <c r="H35" s="19"/>
      <c r="I35" s="20"/>
    </row>
    <row r="36" spans="1:9" x14ac:dyDescent="0.25">
      <c r="A36" s="11" t="s">
        <v>16</v>
      </c>
      <c r="B36" s="12"/>
      <c r="C36" s="12"/>
      <c r="D36" s="12"/>
      <c r="E36" s="12"/>
      <c r="F36" s="12"/>
      <c r="G36" s="13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4">
        <v>8.1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f>H10/H28*H37</f>
        <v>11.571388817262594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34:G34"/>
    <mergeCell ref="H34:I34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  <mergeCell ref="A32:G32"/>
    <mergeCell ref="H32:I32"/>
    <mergeCell ref="A29:G29"/>
    <mergeCell ref="H29:I29"/>
    <mergeCell ref="A33:G33"/>
    <mergeCell ref="H33:I33"/>
    <mergeCell ref="A27:G27"/>
    <mergeCell ref="H27:I27"/>
    <mergeCell ref="A30:G30"/>
    <mergeCell ref="H30:I30"/>
    <mergeCell ref="A31:G31"/>
    <mergeCell ref="H31:I31"/>
    <mergeCell ref="A28:G28"/>
    <mergeCell ref="H28:I28"/>
    <mergeCell ref="A24:G24"/>
    <mergeCell ref="H24:I24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17:G17"/>
    <mergeCell ref="H17:I17"/>
    <mergeCell ref="A18:G18"/>
    <mergeCell ref="H18:I18"/>
    <mergeCell ref="A20:G20"/>
    <mergeCell ref="H20:I20"/>
    <mergeCell ref="A19:G19"/>
    <mergeCell ref="H19:I1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8:G8"/>
    <mergeCell ref="H8:I8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H4" sqref="H4:I4"/>
    </sheetView>
  </sheetViews>
  <sheetFormatPr defaultRowHeight="15" x14ac:dyDescent="0.25"/>
  <sheetData>
    <row r="1" spans="1:9" ht="18.75" x14ac:dyDescent="0.3">
      <c r="A1" s="91" t="s">
        <v>25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133" t="s">
        <v>3</v>
      </c>
      <c r="I3" s="134"/>
    </row>
    <row r="4" spans="1:9" x14ac:dyDescent="0.25">
      <c r="A4" s="11" t="s">
        <v>82</v>
      </c>
      <c r="B4" s="12"/>
      <c r="C4" s="12"/>
      <c r="D4" s="12"/>
      <c r="E4" s="12"/>
      <c r="F4" s="12"/>
      <c r="G4" s="12"/>
      <c r="H4" s="99">
        <v>68148.56</v>
      </c>
      <c r="I4" s="96"/>
    </row>
    <row r="5" spans="1:9" x14ac:dyDescent="0.25">
      <c r="A5" s="11"/>
      <c r="B5" s="12"/>
      <c r="C5" s="12"/>
      <c r="D5" s="12"/>
      <c r="E5" s="12"/>
      <c r="F5" s="12"/>
      <c r="G5" s="12"/>
      <c r="H5" s="25"/>
      <c r="I5" s="26"/>
    </row>
    <row r="6" spans="1:9" x14ac:dyDescent="0.25">
      <c r="A6" s="11" t="s">
        <v>84</v>
      </c>
      <c r="B6" s="12"/>
      <c r="C6" s="12"/>
      <c r="D6" s="12"/>
      <c r="E6" s="12"/>
      <c r="F6" s="12"/>
      <c r="G6" s="12"/>
      <c r="H6" s="14">
        <v>28886.34</v>
      </c>
      <c r="I6" s="15"/>
    </row>
    <row r="7" spans="1:9" x14ac:dyDescent="0.25">
      <c r="A7" s="76" t="s">
        <v>108</v>
      </c>
      <c r="B7" s="77"/>
      <c r="C7" s="77"/>
      <c r="D7" s="77"/>
      <c r="E7" s="77"/>
      <c r="F7" s="77"/>
      <c r="G7" s="103"/>
      <c r="H7" s="132">
        <v>3748.27</v>
      </c>
      <c r="I7" s="10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3900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</f>
        <v>76655.37999999999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74">
        <v>2947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25"/>
      <c r="I19" s="26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1979.52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79">
        <v>12637.8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43081.37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13225.98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69">
        <v>60721.38</v>
      </c>
      <c r="I28" s="153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H10+H30</f>
        <v>76655.37999999999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5"/>
      <c r="H32" s="124"/>
      <c r="I32" s="125"/>
    </row>
    <row r="33" spans="1:9" x14ac:dyDescent="0.25">
      <c r="A33" s="11" t="s">
        <v>83</v>
      </c>
      <c r="B33" s="12"/>
      <c r="C33" s="12"/>
      <c r="D33" s="12"/>
      <c r="E33" s="12"/>
      <c r="F33" s="12"/>
      <c r="G33" s="12"/>
      <c r="H33" s="126">
        <f>H4+H10-H28</f>
        <v>84082.559999999998</v>
      </c>
      <c r="I33" s="152"/>
    </row>
    <row r="34" spans="1:9" x14ac:dyDescent="0.25">
      <c r="A34" s="11" t="s">
        <v>109</v>
      </c>
      <c r="B34" s="12"/>
      <c r="C34" s="12"/>
      <c r="D34" s="12"/>
      <c r="E34" s="12"/>
      <c r="F34" s="12"/>
      <c r="G34" s="12"/>
      <c r="H34" s="14">
        <f>H6-H30-H7-H8</f>
        <v>21238.07</v>
      </c>
      <c r="I34" s="15"/>
    </row>
    <row r="35" spans="1:9" x14ac:dyDescent="0.25">
      <c r="A35" s="132"/>
      <c r="B35" s="149"/>
      <c r="C35" s="149"/>
      <c r="D35" s="149"/>
      <c r="E35" s="149"/>
      <c r="F35" s="149"/>
      <c r="G35" s="101"/>
      <c r="H35" s="150"/>
      <c r="I35" s="151"/>
    </row>
    <row r="36" spans="1:9" x14ac:dyDescent="0.25">
      <c r="A36" s="22" t="s">
        <v>16</v>
      </c>
      <c r="B36" s="23"/>
      <c r="C36" s="23"/>
      <c r="D36" s="23"/>
      <c r="E36" s="23"/>
      <c r="F36" s="23"/>
      <c r="G36" s="23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4">
        <v>8.1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108">
        <f>H10/H28*H37</f>
        <v>10.225534696345832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7:G7"/>
    <mergeCell ref="H7:I7"/>
    <mergeCell ref="A6:G6"/>
    <mergeCell ref="H6:I6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H17:I17"/>
    <mergeCell ref="A18:G18"/>
    <mergeCell ref="H18:I18"/>
    <mergeCell ref="A20:G20"/>
    <mergeCell ref="H20:I20"/>
    <mergeCell ref="H19:I19"/>
    <mergeCell ref="A19:G19"/>
    <mergeCell ref="A17:G17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0:G30"/>
    <mergeCell ref="H30:I30"/>
    <mergeCell ref="H33:I33"/>
    <mergeCell ref="A29:G29"/>
    <mergeCell ref="H29:I29"/>
    <mergeCell ref="A32:G32"/>
    <mergeCell ref="A31:G31"/>
    <mergeCell ref="H31:I31"/>
    <mergeCell ref="H32:I32"/>
    <mergeCell ref="A33:G33"/>
    <mergeCell ref="A28:G28"/>
    <mergeCell ref="H28:I28"/>
    <mergeCell ref="A38:G38"/>
    <mergeCell ref="H38:I38"/>
    <mergeCell ref="A41:C41"/>
    <mergeCell ref="G41:I41"/>
    <mergeCell ref="A37:G37"/>
    <mergeCell ref="H37:I37"/>
    <mergeCell ref="A35:G35"/>
    <mergeCell ref="H35:I35"/>
    <mergeCell ref="A36:G36"/>
    <mergeCell ref="H36:I36"/>
    <mergeCell ref="A34:G34"/>
    <mergeCell ref="H34:I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4" sqref="H34:I34"/>
    </sheetView>
  </sheetViews>
  <sheetFormatPr defaultRowHeight="15" x14ac:dyDescent="0.25"/>
  <sheetData>
    <row r="1" spans="1:9" ht="18.75" x14ac:dyDescent="0.3">
      <c r="A1" s="91" t="s">
        <v>26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64" t="s">
        <v>85</v>
      </c>
      <c r="B4" s="165"/>
      <c r="C4" s="165"/>
      <c r="D4" s="165"/>
      <c r="E4" s="165"/>
      <c r="F4" s="165"/>
      <c r="G4" s="166"/>
      <c r="H4" s="126">
        <v>134318.65</v>
      </c>
      <c r="I4" s="127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1" t="s">
        <v>86</v>
      </c>
      <c r="B6" s="12"/>
      <c r="C6" s="12"/>
      <c r="D6" s="12"/>
      <c r="E6" s="12"/>
      <c r="F6" s="12"/>
      <c r="G6" s="13"/>
      <c r="H6" s="14">
        <v>104334.24</v>
      </c>
      <c r="I6" s="15"/>
    </row>
    <row r="7" spans="1:9" x14ac:dyDescent="0.25">
      <c r="A7" s="11" t="s">
        <v>108</v>
      </c>
      <c r="B7" s="12"/>
      <c r="C7" s="12"/>
      <c r="D7" s="12"/>
      <c r="E7" s="12"/>
      <c r="F7" s="12"/>
      <c r="G7" s="13"/>
      <c r="H7" s="14">
        <v>10042.19</v>
      </c>
      <c r="I7" s="15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1620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H11+H12+H13+H14+H15+H17+H18+H20+H22+H21+H23+H24+H25+H26+H27+H19</f>
        <v>67727.7</v>
      </c>
      <c r="I10" s="141"/>
    </row>
    <row r="11" spans="1:9" x14ac:dyDescent="0.25">
      <c r="A11" s="71" t="s">
        <v>4</v>
      </c>
      <c r="B11" s="72"/>
      <c r="C11" s="72"/>
      <c r="D11" s="72"/>
      <c r="E11" s="72"/>
      <c r="F11" s="72"/>
      <c r="G11" s="73"/>
      <c r="H11" s="74">
        <v>235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27" t="s">
        <v>55</v>
      </c>
      <c r="B19" s="28"/>
      <c r="C19" s="28"/>
      <c r="D19" s="28"/>
      <c r="E19" s="28"/>
      <c r="F19" s="28"/>
      <c r="G19" s="29"/>
      <c r="H19" s="79">
        <v>972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25"/>
      <c r="I20" s="26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162">
        <v>1608.36</v>
      </c>
      <c r="I21" s="163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11084.34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39054.550000000003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11989.74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s="3" customFormat="1" x14ac:dyDescent="0.25">
      <c r="A28" s="76" t="s">
        <v>106</v>
      </c>
      <c r="B28" s="77"/>
      <c r="C28" s="77"/>
      <c r="D28" s="77"/>
      <c r="E28" s="77"/>
      <c r="F28" s="77"/>
      <c r="G28" s="78"/>
      <c r="H28" s="30">
        <v>36575.61</v>
      </c>
      <c r="I28" s="31"/>
    </row>
    <row r="29" spans="1:9" ht="15.75" thickBot="1" x14ac:dyDescent="0.3">
      <c r="A29" s="50"/>
      <c r="B29" s="157"/>
      <c r="C29" s="157"/>
      <c r="D29" s="157"/>
      <c r="E29" s="157"/>
      <c r="F29" s="157"/>
      <c r="G29" s="51"/>
      <c r="H29" s="50"/>
      <c r="I29" s="51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52">
        <v>0</v>
      </c>
      <c r="I30" s="54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SUM(H11:H30)</f>
        <v>104303.31</v>
      </c>
      <c r="I31" s="43"/>
    </row>
    <row r="32" spans="1:9" x14ac:dyDescent="0.25">
      <c r="A32" s="95"/>
      <c r="B32" s="161"/>
      <c r="C32" s="161"/>
      <c r="D32" s="161"/>
      <c r="E32" s="161"/>
      <c r="F32" s="161"/>
      <c r="G32" s="96"/>
      <c r="H32" s="158"/>
      <c r="I32" s="152"/>
    </row>
    <row r="33" spans="1:9" x14ac:dyDescent="0.25">
      <c r="A33" s="11" t="s">
        <v>87</v>
      </c>
      <c r="B33" s="12"/>
      <c r="C33" s="12"/>
      <c r="D33" s="12"/>
      <c r="E33" s="12"/>
      <c r="F33" s="12"/>
      <c r="G33" s="13"/>
      <c r="H33" s="126">
        <f>H4+H10-H28</f>
        <v>165470.74</v>
      </c>
      <c r="I33" s="152"/>
    </row>
    <row r="34" spans="1:9" x14ac:dyDescent="0.25">
      <c r="A34" s="11" t="s">
        <v>96</v>
      </c>
      <c r="B34" s="12"/>
      <c r="C34" s="12"/>
      <c r="D34" s="12"/>
      <c r="E34" s="12"/>
      <c r="F34" s="12"/>
      <c r="G34" s="13"/>
      <c r="H34" s="14">
        <f>H6-H7-H8</f>
        <v>92672.05</v>
      </c>
      <c r="I34" s="20"/>
    </row>
    <row r="35" spans="1:9" x14ac:dyDescent="0.25">
      <c r="A35" s="159"/>
      <c r="B35" s="160"/>
      <c r="C35" s="160"/>
      <c r="D35" s="160"/>
      <c r="E35" s="160"/>
      <c r="F35" s="160"/>
      <c r="G35" s="160"/>
      <c r="H35" s="150"/>
      <c r="I35" s="151"/>
    </row>
    <row r="36" spans="1:9" x14ac:dyDescent="0.25">
      <c r="A36" s="27" t="s">
        <v>16</v>
      </c>
      <c r="B36" s="28"/>
      <c r="C36" s="28"/>
      <c r="D36" s="28"/>
      <c r="E36" s="28"/>
      <c r="F36" s="28"/>
      <c r="G36" s="28"/>
      <c r="H36" s="25"/>
      <c r="I36" s="26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4">
        <v>7.5</v>
      </c>
      <c r="I37" s="15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108">
        <f>H10/H28*H37</f>
        <v>13.887881842572138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5:G5"/>
    <mergeCell ref="H5:I5"/>
    <mergeCell ref="A1:I1"/>
    <mergeCell ref="C2:F2"/>
    <mergeCell ref="A3:G3"/>
    <mergeCell ref="H3:I3"/>
    <mergeCell ref="A4:G4"/>
    <mergeCell ref="H4:I4"/>
    <mergeCell ref="A9:G9"/>
    <mergeCell ref="H9:I9"/>
    <mergeCell ref="A6:G6"/>
    <mergeCell ref="A7:G7"/>
    <mergeCell ref="H7:I7"/>
    <mergeCell ref="H6:I6"/>
    <mergeCell ref="A28:G28"/>
    <mergeCell ref="H28:I28"/>
    <mergeCell ref="A19:G19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17:G17"/>
    <mergeCell ref="H17:I17"/>
    <mergeCell ref="A23:G23"/>
    <mergeCell ref="H23:I23"/>
    <mergeCell ref="A24:G24"/>
    <mergeCell ref="H24:I24"/>
    <mergeCell ref="A18:G18"/>
    <mergeCell ref="H18:I18"/>
    <mergeCell ref="A20:G20"/>
    <mergeCell ref="H20:I20"/>
    <mergeCell ref="A21:G21"/>
    <mergeCell ref="H21:I21"/>
    <mergeCell ref="H19:I19"/>
    <mergeCell ref="A41:C41"/>
    <mergeCell ref="G41:I41"/>
    <mergeCell ref="A38:G38"/>
    <mergeCell ref="H38:I38"/>
    <mergeCell ref="A31:G31"/>
    <mergeCell ref="H31:I31"/>
    <mergeCell ref="H32:I32"/>
    <mergeCell ref="A37:G37"/>
    <mergeCell ref="H37:I37"/>
    <mergeCell ref="A35:G35"/>
    <mergeCell ref="H35:I35"/>
    <mergeCell ref="A32:G32"/>
    <mergeCell ref="A33:G33"/>
    <mergeCell ref="H33:I33"/>
    <mergeCell ref="A34:G34"/>
    <mergeCell ref="H34:I34"/>
    <mergeCell ref="A29:G29"/>
    <mergeCell ref="H29:I29"/>
    <mergeCell ref="A8:G8"/>
    <mergeCell ref="H8:I8"/>
    <mergeCell ref="A36:G36"/>
    <mergeCell ref="H36:I36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4" sqref="H34:I34"/>
    </sheetView>
  </sheetViews>
  <sheetFormatPr defaultRowHeight="15" x14ac:dyDescent="0.25"/>
  <sheetData>
    <row r="1" spans="1:9" ht="18.75" x14ac:dyDescent="0.3">
      <c r="A1" s="91" t="s">
        <v>27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82</v>
      </c>
      <c r="B4" s="12"/>
      <c r="C4" s="12"/>
      <c r="D4" s="12"/>
      <c r="E4" s="12"/>
      <c r="F4" s="12"/>
      <c r="G4" s="13"/>
      <c r="H4" s="167">
        <v>128616.83</v>
      </c>
      <c r="I4" s="168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19">
        <v>19968.53</v>
      </c>
      <c r="I6" s="20"/>
    </row>
    <row r="7" spans="1:9" x14ac:dyDescent="0.25">
      <c r="A7" s="76" t="s">
        <v>108</v>
      </c>
      <c r="B7" s="77"/>
      <c r="C7" s="77"/>
      <c r="D7" s="77"/>
      <c r="E7" s="77"/>
      <c r="F7" s="77"/>
      <c r="G7" s="78"/>
      <c r="H7" s="132">
        <v>13095.4</v>
      </c>
      <c r="I7" s="10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4020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62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H11+H12+H13+H14+H15+H17+H18+H20+H21+H22+H23+H24+H25+H26+H27+H19</f>
        <v>81936.56</v>
      </c>
      <c r="I10" s="97"/>
    </row>
    <row r="11" spans="1:9" x14ac:dyDescent="0.25">
      <c r="A11" s="71" t="s">
        <v>4</v>
      </c>
      <c r="B11" s="72"/>
      <c r="C11" s="72"/>
      <c r="D11" s="72"/>
      <c r="E11" s="72"/>
      <c r="F11" s="72"/>
      <c r="G11" s="73"/>
      <c r="H11" s="74">
        <v>267.26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1096.8</v>
      </c>
      <c r="I19" s="80"/>
    </row>
    <row r="20" spans="1:9" x14ac:dyDescent="0.25">
      <c r="A20" s="27" t="s">
        <v>11</v>
      </c>
      <c r="B20" s="28"/>
      <c r="C20" s="28"/>
      <c r="D20" s="28"/>
      <c r="E20" s="28"/>
      <c r="F20" s="28"/>
      <c r="G20" s="29"/>
      <c r="H20" s="25"/>
      <c r="I20" s="26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2391.92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14108.13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25">
        <v>46892.69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14396.05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s="3" customFormat="1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51284.800000000003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1"/>
      <c r="H31" s="42">
        <f>H10+H30</f>
        <v>81936.56</v>
      </c>
      <c r="I31" s="43"/>
    </row>
    <row r="32" spans="1:9" x14ac:dyDescent="0.25">
      <c r="A32" s="44"/>
      <c r="B32" s="45"/>
      <c r="C32" s="45"/>
      <c r="D32" s="45"/>
      <c r="E32" s="45"/>
      <c r="F32" s="45"/>
      <c r="G32" s="46"/>
      <c r="H32" s="124"/>
      <c r="I32" s="125"/>
    </row>
    <row r="33" spans="1:9" x14ac:dyDescent="0.25">
      <c r="A33" s="11" t="s">
        <v>83</v>
      </c>
      <c r="B33" s="12"/>
      <c r="C33" s="12"/>
      <c r="D33" s="12"/>
      <c r="E33" s="12"/>
      <c r="F33" s="12"/>
      <c r="G33" s="13"/>
      <c r="H33" s="118">
        <f>H4+H10-H28</f>
        <v>159268.59000000003</v>
      </c>
      <c r="I33" s="168"/>
    </row>
    <row r="34" spans="1:9" x14ac:dyDescent="0.25">
      <c r="A34" s="11" t="s">
        <v>109</v>
      </c>
      <c r="B34" s="12"/>
      <c r="C34" s="12"/>
      <c r="D34" s="12"/>
      <c r="E34" s="12"/>
      <c r="F34" s="12"/>
      <c r="G34" s="13"/>
      <c r="H34" s="14">
        <f>H6-H7-H8+H30</f>
        <v>2853.1299999999992</v>
      </c>
      <c r="I34" s="15"/>
    </row>
    <row r="35" spans="1:9" x14ac:dyDescent="0.25">
      <c r="A35" s="150"/>
      <c r="B35" s="169"/>
      <c r="C35" s="169"/>
      <c r="D35" s="169"/>
      <c r="E35" s="169"/>
      <c r="F35" s="169"/>
      <c r="G35" s="151"/>
      <c r="H35" s="170"/>
      <c r="I35" s="171"/>
    </row>
    <row r="36" spans="1:9" x14ac:dyDescent="0.25">
      <c r="A36" s="60" t="s">
        <v>16</v>
      </c>
      <c r="B36" s="61"/>
      <c r="C36" s="61"/>
      <c r="D36" s="61"/>
      <c r="E36" s="61"/>
      <c r="F36" s="61"/>
      <c r="G36" s="62"/>
      <c r="H36" s="132"/>
      <c r="I36" s="104"/>
    </row>
    <row r="37" spans="1:9" x14ac:dyDescent="0.25">
      <c r="A37" s="27" t="s">
        <v>17</v>
      </c>
      <c r="B37" s="28"/>
      <c r="C37" s="28"/>
      <c r="D37" s="28"/>
      <c r="E37" s="28"/>
      <c r="F37" s="28"/>
      <c r="G37" s="29"/>
      <c r="H37" s="106">
        <v>8</v>
      </c>
      <c r="I37" s="107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4"/>
      <c r="H38" s="108">
        <f>H10/H28*H37</f>
        <v>12.781418275980407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34:G34"/>
    <mergeCell ref="H34:I34"/>
    <mergeCell ref="A41:C41"/>
    <mergeCell ref="G41:I41"/>
    <mergeCell ref="H19:I19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  <mergeCell ref="A27:G27"/>
    <mergeCell ref="H27:I27"/>
    <mergeCell ref="H32:I32"/>
    <mergeCell ref="A33:G33"/>
    <mergeCell ref="H33:I33"/>
    <mergeCell ref="A22:G22"/>
    <mergeCell ref="H22:I22"/>
    <mergeCell ref="A30:G30"/>
    <mergeCell ref="H30:I30"/>
    <mergeCell ref="A23:G23"/>
    <mergeCell ref="H23:I23"/>
    <mergeCell ref="A24:G24"/>
    <mergeCell ref="H24:I24"/>
    <mergeCell ref="A25:G25"/>
    <mergeCell ref="H25:I25"/>
    <mergeCell ref="A28:G28"/>
    <mergeCell ref="H28:I28"/>
    <mergeCell ref="A29:G29"/>
    <mergeCell ref="H29:I29"/>
    <mergeCell ref="A26:G26"/>
    <mergeCell ref="H26:I26"/>
    <mergeCell ref="A20:G20"/>
    <mergeCell ref="H20:I20"/>
    <mergeCell ref="A21:G21"/>
    <mergeCell ref="H21:I21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7:G7"/>
    <mergeCell ref="H7:I7"/>
    <mergeCell ref="A9:G9"/>
    <mergeCell ref="H9:I9"/>
    <mergeCell ref="A5:G5"/>
    <mergeCell ref="H5:I5"/>
    <mergeCell ref="A6:G6"/>
    <mergeCell ref="H6:I6"/>
    <mergeCell ref="A8:G8"/>
    <mergeCell ref="H8:I8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N25" sqref="N25"/>
    </sheetView>
  </sheetViews>
  <sheetFormatPr defaultRowHeight="15" x14ac:dyDescent="0.25"/>
  <sheetData>
    <row r="1" spans="1:9" ht="18.75" x14ac:dyDescent="0.3">
      <c r="A1" s="91" t="s">
        <v>28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3" t="s">
        <v>3</v>
      </c>
      <c r="I3" s="94"/>
    </row>
    <row r="4" spans="1:9" x14ac:dyDescent="0.25">
      <c r="A4" s="11" t="s">
        <v>111</v>
      </c>
      <c r="B4" s="12"/>
      <c r="C4" s="12"/>
      <c r="D4" s="12"/>
      <c r="E4" s="12"/>
      <c r="F4" s="12"/>
      <c r="G4" s="13"/>
      <c r="H4" s="126">
        <v>21412.93</v>
      </c>
      <c r="I4" s="152"/>
    </row>
    <row r="5" spans="1:9" x14ac:dyDescent="0.25">
      <c r="A5" s="19"/>
      <c r="B5" s="102"/>
      <c r="C5" s="102"/>
      <c r="D5" s="102"/>
      <c r="E5" s="102"/>
      <c r="F5" s="102"/>
      <c r="G5" s="20"/>
      <c r="H5" s="14"/>
      <c r="I5" s="15"/>
    </row>
    <row r="6" spans="1:9" x14ac:dyDescent="0.25">
      <c r="A6" s="11" t="s">
        <v>71</v>
      </c>
      <c r="B6" s="12"/>
      <c r="C6" s="12"/>
      <c r="D6" s="12"/>
      <c r="E6" s="12"/>
      <c r="F6" s="12"/>
      <c r="G6" s="13"/>
      <c r="H6" s="14">
        <v>6840</v>
      </c>
      <c r="I6" s="15"/>
    </row>
    <row r="7" spans="1:9" x14ac:dyDescent="0.25">
      <c r="A7" s="76" t="s">
        <v>108</v>
      </c>
      <c r="B7" s="77"/>
      <c r="C7" s="77"/>
      <c r="D7" s="77"/>
      <c r="E7" s="77"/>
      <c r="F7" s="77"/>
      <c r="G7" s="78"/>
      <c r="H7" s="14">
        <v>402.27</v>
      </c>
      <c r="I7" s="15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113">
        <v>2340</v>
      </c>
      <c r="I8" s="114"/>
    </row>
    <row r="9" spans="1:9" ht="15.75" thickBot="1" x14ac:dyDescent="0.3">
      <c r="A9" s="19"/>
      <c r="B9" s="102"/>
      <c r="C9" s="102"/>
      <c r="D9" s="102"/>
      <c r="E9" s="102"/>
      <c r="F9" s="102"/>
      <c r="G9" s="20"/>
      <c r="H9" s="14"/>
      <c r="I9" s="15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57"/>
      <c r="H10" s="69">
        <f>H11+H12+H13+H14+H15+H17+H18+H20+H21+H22+H23+H24+H25+H26+H27+H19</f>
        <v>138807.81999999998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3"/>
      <c r="H11" s="74">
        <v>3440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62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62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62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67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67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62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90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62"/>
      <c r="H19" s="79">
        <v>1341</v>
      </c>
      <c r="I19" s="80"/>
    </row>
    <row r="20" spans="1:9" x14ac:dyDescent="0.25">
      <c r="A20" s="83" t="s">
        <v>11</v>
      </c>
      <c r="B20" s="84"/>
      <c r="C20" s="84"/>
      <c r="D20" s="84"/>
      <c r="E20" s="84"/>
      <c r="F20" s="84"/>
      <c r="G20" s="85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9"/>
      <c r="H21" s="79">
        <v>4453.92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9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9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9"/>
      <c r="H24" s="25">
        <v>25820.28</v>
      </c>
      <c r="I24" s="26"/>
    </row>
    <row r="25" spans="1:9" x14ac:dyDescent="0.25">
      <c r="A25" s="27" t="s">
        <v>53</v>
      </c>
      <c r="B25" s="28"/>
      <c r="C25" s="28"/>
      <c r="D25" s="28"/>
      <c r="E25" s="28"/>
      <c r="F25" s="28"/>
      <c r="G25" s="29"/>
      <c r="H25" s="79">
        <v>77252.42</v>
      </c>
      <c r="I25" s="80"/>
    </row>
    <row r="26" spans="1:9" x14ac:dyDescent="0.25">
      <c r="A26" s="27" t="s">
        <v>14</v>
      </c>
      <c r="B26" s="28"/>
      <c r="C26" s="28"/>
      <c r="D26" s="28"/>
      <c r="E26" s="28"/>
      <c r="F26" s="28"/>
      <c r="G26" s="29"/>
      <c r="H26" s="37">
        <v>23716.49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9"/>
      <c r="H27" s="50">
        <v>873.84</v>
      </c>
      <c r="I27" s="51"/>
    </row>
    <row r="28" spans="1:9" s="3" customFormat="1" ht="15.75" thickBot="1" x14ac:dyDescent="0.3">
      <c r="A28" s="55" t="s">
        <v>106</v>
      </c>
      <c r="B28" s="56"/>
      <c r="C28" s="56"/>
      <c r="D28" s="56"/>
      <c r="E28" s="56"/>
      <c r="F28" s="56"/>
      <c r="G28" s="57"/>
      <c r="H28" s="58">
        <v>144520.64000000001</v>
      </c>
      <c r="I28" s="59"/>
    </row>
    <row r="29" spans="1:9" ht="15.75" thickBot="1" x14ac:dyDescent="0.3">
      <c r="A29" s="52"/>
      <c r="B29" s="53"/>
      <c r="C29" s="53"/>
      <c r="D29" s="53"/>
      <c r="E29" s="53"/>
      <c r="F29" s="53"/>
      <c r="G29" s="54"/>
      <c r="H29" s="52"/>
      <c r="I29" s="54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1"/>
      <c r="H30" s="42">
        <f>H31</f>
        <v>3000</v>
      </c>
      <c r="I30" s="43"/>
    </row>
    <row r="31" spans="1:9" ht="15.75" thickBot="1" x14ac:dyDescent="0.3">
      <c r="A31" s="60" t="s">
        <v>112</v>
      </c>
      <c r="B31" s="61"/>
      <c r="C31" s="61"/>
      <c r="D31" s="61"/>
      <c r="E31" s="61"/>
      <c r="F31" s="61"/>
      <c r="G31" s="62"/>
      <c r="H31" s="81">
        <v>3000</v>
      </c>
      <c r="I31" s="82"/>
    </row>
    <row r="32" spans="1:9" ht="15.75" thickBot="1" x14ac:dyDescent="0.3">
      <c r="A32" s="39" t="s">
        <v>15</v>
      </c>
      <c r="B32" s="40"/>
      <c r="C32" s="40"/>
      <c r="D32" s="40"/>
      <c r="E32" s="40"/>
      <c r="F32" s="40"/>
      <c r="G32" s="41"/>
      <c r="H32" s="93">
        <f>H10+H30</f>
        <v>141807.81999999998</v>
      </c>
      <c r="I32" s="94"/>
    </row>
    <row r="33" spans="1:9" x14ac:dyDescent="0.25">
      <c r="A33" s="44"/>
      <c r="B33" s="45"/>
      <c r="C33" s="45"/>
      <c r="D33" s="45"/>
      <c r="E33" s="45"/>
      <c r="F33" s="45"/>
      <c r="G33" s="46"/>
      <c r="H33" s="2"/>
      <c r="I33" s="1"/>
    </row>
    <row r="34" spans="1:9" x14ac:dyDescent="0.25">
      <c r="A34" s="11" t="s">
        <v>113</v>
      </c>
      <c r="B34" s="12"/>
      <c r="C34" s="12"/>
      <c r="D34" s="12"/>
      <c r="E34" s="12"/>
      <c r="F34" s="12"/>
      <c r="G34" s="13"/>
      <c r="H34" s="14">
        <f>H28-H10+H4</f>
        <v>27125.750000000036</v>
      </c>
      <c r="I34" s="20"/>
    </row>
    <row r="35" spans="1:9" x14ac:dyDescent="0.25">
      <c r="A35" s="11" t="s">
        <v>114</v>
      </c>
      <c r="B35" s="12"/>
      <c r="C35" s="12"/>
      <c r="D35" s="12"/>
      <c r="E35" s="12"/>
      <c r="F35" s="12"/>
      <c r="G35" s="13"/>
      <c r="H35" s="14">
        <f>H6+H8+H7-H30</f>
        <v>6582.27</v>
      </c>
      <c r="I35" s="15"/>
    </row>
    <row r="36" spans="1:9" x14ac:dyDescent="0.25">
      <c r="A36" s="11"/>
      <c r="B36" s="12"/>
      <c r="C36" s="12"/>
      <c r="D36" s="12"/>
      <c r="E36" s="12"/>
      <c r="F36" s="12"/>
      <c r="G36" s="13"/>
      <c r="H36" s="106"/>
      <c r="I36" s="107"/>
    </row>
    <row r="37" spans="1:9" x14ac:dyDescent="0.25">
      <c r="A37" s="60" t="s">
        <v>16</v>
      </c>
      <c r="B37" s="61"/>
      <c r="C37" s="61"/>
      <c r="D37" s="61"/>
      <c r="E37" s="61"/>
      <c r="F37" s="61"/>
      <c r="G37" s="62"/>
      <c r="H37" s="63"/>
      <c r="I37" s="64"/>
    </row>
    <row r="38" spans="1:9" x14ac:dyDescent="0.25">
      <c r="A38" s="27" t="s">
        <v>17</v>
      </c>
      <c r="B38" s="28"/>
      <c r="C38" s="28"/>
      <c r="D38" s="28"/>
      <c r="E38" s="28"/>
      <c r="F38" s="28"/>
      <c r="G38" s="29"/>
      <c r="H38" s="172">
        <v>10</v>
      </c>
      <c r="I38" s="173"/>
    </row>
    <row r="39" spans="1:9" ht="15.75" thickBot="1" x14ac:dyDescent="0.3">
      <c r="A39" s="32" t="s">
        <v>57</v>
      </c>
      <c r="B39" s="33"/>
      <c r="C39" s="33"/>
      <c r="D39" s="33"/>
      <c r="E39" s="33"/>
      <c r="F39" s="33"/>
      <c r="G39" s="34"/>
      <c r="H39" s="108">
        <f>H10/H28*H38</f>
        <v>9.6047055977609812</v>
      </c>
      <c r="I39" s="109"/>
    </row>
    <row r="43" spans="1:9" x14ac:dyDescent="0.25">
      <c r="A43" s="21" t="s">
        <v>20</v>
      </c>
      <c r="B43" s="21"/>
      <c r="C43" s="21"/>
      <c r="G43" s="21" t="s">
        <v>21</v>
      </c>
      <c r="H43" s="21"/>
      <c r="I43" s="21"/>
    </row>
  </sheetData>
  <mergeCells count="75">
    <mergeCell ref="A14:G14"/>
    <mergeCell ref="H14:I14"/>
    <mergeCell ref="A1:I1"/>
    <mergeCell ref="C2:F2"/>
    <mergeCell ref="A3:G3"/>
    <mergeCell ref="H3:I3"/>
    <mergeCell ref="A4:G4"/>
    <mergeCell ref="H4:I4"/>
    <mergeCell ref="A10:G10"/>
    <mergeCell ref="H10:I10"/>
    <mergeCell ref="H6:I6"/>
    <mergeCell ref="A7:G7"/>
    <mergeCell ref="H7:I7"/>
    <mergeCell ref="A11:G11"/>
    <mergeCell ref="H11:I11"/>
    <mergeCell ref="A12:G12"/>
    <mergeCell ref="H12:I12"/>
    <mergeCell ref="A13:G13"/>
    <mergeCell ref="H13:I13"/>
    <mergeCell ref="A5:G5"/>
    <mergeCell ref="H5:I5"/>
    <mergeCell ref="A6:G6"/>
    <mergeCell ref="A8:G8"/>
    <mergeCell ref="A9:G9"/>
    <mergeCell ref="H9:I9"/>
    <mergeCell ref="H8:I8"/>
    <mergeCell ref="H15:I16"/>
    <mergeCell ref="A17:G17"/>
    <mergeCell ref="H17:I17"/>
    <mergeCell ref="A18:G18"/>
    <mergeCell ref="H18:I18"/>
    <mergeCell ref="A15:G16"/>
    <mergeCell ref="A20:G20"/>
    <mergeCell ref="H20:I20"/>
    <mergeCell ref="A21:G21"/>
    <mergeCell ref="H21:I21"/>
    <mergeCell ref="A19:G19"/>
    <mergeCell ref="A22:G22"/>
    <mergeCell ref="H22:I22"/>
    <mergeCell ref="A23:G23"/>
    <mergeCell ref="H23:I23"/>
    <mergeCell ref="A24:G24"/>
    <mergeCell ref="H24:I24"/>
    <mergeCell ref="A43:C43"/>
    <mergeCell ref="G43:I43"/>
    <mergeCell ref="H19:I19"/>
    <mergeCell ref="A35:G35"/>
    <mergeCell ref="H35:I35"/>
    <mergeCell ref="A37:G37"/>
    <mergeCell ref="H37:I37"/>
    <mergeCell ref="A38:G38"/>
    <mergeCell ref="H38:I38"/>
    <mergeCell ref="A32:G32"/>
    <mergeCell ref="H32:I32"/>
    <mergeCell ref="A33:G33"/>
    <mergeCell ref="A30:G30"/>
    <mergeCell ref="H30:I30"/>
    <mergeCell ref="A28:G28"/>
    <mergeCell ref="H28:I28"/>
    <mergeCell ref="A39:G39"/>
    <mergeCell ref="H39:I39"/>
    <mergeCell ref="A34:G34"/>
    <mergeCell ref="H34:I34"/>
    <mergeCell ref="A36:G36"/>
    <mergeCell ref="H36:I36"/>
    <mergeCell ref="A29:G29"/>
    <mergeCell ref="H29:I29"/>
    <mergeCell ref="A31:G31"/>
    <mergeCell ref="H31:I31"/>
    <mergeCell ref="A25:G25"/>
    <mergeCell ref="H25:I25"/>
    <mergeCell ref="A26:G26"/>
    <mergeCell ref="H26:I26"/>
    <mergeCell ref="A27:G27"/>
    <mergeCell ref="H27:I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4" sqref="H4:I4"/>
    </sheetView>
  </sheetViews>
  <sheetFormatPr defaultRowHeight="15" x14ac:dyDescent="0.25"/>
  <sheetData>
    <row r="1" spans="1:9" ht="18.75" x14ac:dyDescent="0.3">
      <c r="A1" s="91" t="s">
        <v>29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C2" s="98" t="s">
        <v>69</v>
      </c>
      <c r="D2" s="98"/>
      <c r="E2" s="98"/>
      <c r="F2" s="98"/>
    </row>
    <row r="3" spans="1:9" ht="15.75" thickBot="1" x14ac:dyDescent="0.3">
      <c r="A3" s="52"/>
      <c r="B3" s="53"/>
      <c r="C3" s="53"/>
      <c r="D3" s="53"/>
      <c r="E3" s="53"/>
      <c r="F3" s="53"/>
      <c r="G3" s="54"/>
      <c r="H3" s="95" t="s">
        <v>3</v>
      </c>
      <c r="I3" s="96"/>
    </row>
    <row r="4" spans="1:9" x14ac:dyDescent="0.25">
      <c r="A4" s="76" t="s">
        <v>89</v>
      </c>
      <c r="B4" s="77"/>
      <c r="C4" s="77"/>
      <c r="D4" s="77"/>
      <c r="E4" s="77"/>
      <c r="F4" s="77"/>
      <c r="G4" s="103"/>
      <c r="H4" s="174">
        <v>70990.38</v>
      </c>
      <c r="I4" s="175"/>
    </row>
    <row r="5" spans="1:9" x14ac:dyDescent="0.25">
      <c r="A5" s="19"/>
      <c r="B5" s="102"/>
      <c r="C5" s="102"/>
      <c r="D5" s="102"/>
      <c r="E5" s="102"/>
      <c r="F5" s="102"/>
      <c r="G5" s="20"/>
      <c r="H5" s="25"/>
      <c r="I5" s="26"/>
    </row>
    <row r="6" spans="1:9" x14ac:dyDescent="0.25">
      <c r="A6" s="11" t="s">
        <v>71</v>
      </c>
      <c r="B6" s="12"/>
      <c r="C6" s="12"/>
      <c r="D6" s="12"/>
      <c r="E6" s="12"/>
      <c r="F6" s="12"/>
      <c r="G6" s="12"/>
      <c r="H6" s="176">
        <v>143036.26999999999</v>
      </c>
      <c r="I6" s="177"/>
    </row>
    <row r="7" spans="1:9" x14ac:dyDescent="0.25">
      <c r="A7" s="76" t="s">
        <v>108</v>
      </c>
      <c r="B7" s="77"/>
      <c r="C7" s="77"/>
      <c r="D7" s="77"/>
      <c r="E7" s="77"/>
      <c r="F7" s="77"/>
      <c r="G7" s="103"/>
      <c r="H7" s="132">
        <v>17088.759999999998</v>
      </c>
      <c r="I7" s="104"/>
    </row>
    <row r="8" spans="1:9" x14ac:dyDescent="0.25">
      <c r="A8" s="60" t="s">
        <v>56</v>
      </c>
      <c r="B8" s="61"/>
      <c r="C8" s="61"/>
      <c r="D8" s="61"/>
      <c r="E8" s="61"/>
      <c r="F8" s="61"/>
      <c r="G8" s="62"/>
      <c r="H8" s="79">
        <v>0</v>
      </c>
      <c r="I8" s="80"/>
    </row>
    <row r="9" spans="1:9" ht="15.75" thickBot="1" x14ac:dyDescent="0.3">
      <c r="A9" s="60"/>
      <c r="B9" s="61"/>
      <c r="C9" s="61"/>
      <c r="D9" s="61"/>
      <c r="E9" s="61"/>
      <c r="F9" s="61"/>
      <c r="G9" s="105"/>
      <c r="H9" s="63"/>
      <c r="I9" s="64"/>
    </row>
    <row r="10" spans="1:9" ht="15.75" thickBot="1" x14ac:dyDescent="0.3">
      <c r="A10" s="55" t="s">
        <v>107</v>
      </c>
      <c r="B10" s="56"/>
      <c r="C10" s="56"/>
      <c r="D10" s="56"/>
      <c r="E10" s="56"/>
      <c r="F10" s="56"/>
      <c r="G10" s="155"/>
      <c r="H10" s="69">
        <f>H11+H12+H13+H14+H15+H17+H18+H20+H21+H22+H23+H24+H25+H26+H27+H19</f>
        <v>93738.760000000009</v>
      </c>
      <c r="I10" s="141"/>
    </row>
    <row r="11" spans="1:9" x14ac:dyDescent="0.25">
      <c r="A11" s="71" t="s">
        <v>62</v>
      </c>
      <c r="B11" s="72"/>
      <c r="C11" s="72"/>
      <c r="D11" s="72"/>
      <c r="E11" s="72"/>
      <c r="F11" s="72"/>
      <c r="G11" s="72"/>
      <c r="H11" s="74">
        <v>0</v>
      </c>
      <c r="I11" s="75"/>
    </row>
    <row r="12" spans="1:9" x14ac:dyDescent="0.25">
      <c r="A12" s="60" t="s">
        <v>5</v>
      </c>
      <c r="B12" s="61"/>
      <c r="C12" s="61"/>
      <c r="D12" s="61"/>
      <c r="E12" s="61"/>
      <c r="F12" s="61"/>
      <c r="G12" s="105"/>
      <c r="H12" s="63"/>
      <c r="I12" s="64"/>
    </row>
    <row r="13" spans="1:9" x14ac:dyDescent="0.25">
      <c r="A13" s="60" t="s">
        <v>6</v>
      </c>
      <c r="B13" s="61"/>
      <c r="C13" s="61"/>
      <c r="D13" s="61"/>
      <c r="E13" s="61"/>
      <c r="F13" s="61"/>
      <c r="G13" s="105"/>
      <c r="H13" s="63"/>
      <c r="I13" s="64"/>
    </row>
    <row r="14" spans="1:9" x14ac:dyDescent="0.25">
      <c r="A14" s="60" t="s">
        <v>7</v>
      </c>
      <c r="B14" s="61"/>
      <c r="C14" s="61"/>
      <c r="D14" s="61"/>
      <c r="E14" s="61"/>
      <c r="F14" s="61"/>
      <c r="G14" s="105"/>
      <c r="H14" s="63">
        <v>648.85</v>
      </c>
      <c r="I14" s="64"/>
    </row>
    <row r="15" spans="1:9" x14ac:dyDescent="0.25">
      <c r="A15" s="65" t="s">
        <v>8</v>
      </c>
      <c r="B15" s="66"/>
      <c r="C15" s="66"/>
      <c r="D15" s="66"/>
      <c r="E15" s="66"/>
      <c r="F15" s="66"/>
      <c r="G15" s="156"/>
      <c r="H15" s="63"/>
      <c r="I15" s="64"/>
    </row>
    <row r="16" spans="1:9" x14ac:dyDescent="0.25">
      <c r="A16" s="65"/>
      <c r="B16" s="66"/>
      <c r="C16" s="66"/>
      <c r="D16" s="66"/>
      <c r="E16" s="66"/>
      <c r="F16" s="66"/>
      <c r="G16" s="156"/>
      <c r="H16" s="63"/>
      <c r="I16" s="64"/>
    </row>
    <row r="17" spans="1:9" x14ac:dyDescent="0.25">
      <c r="A17" s="60" t="s">
        <v>10</v>
      </c>
      <c r="B17" s="61"/>
      <c r="C17" s="61"/>
      <c r="D17" s="61"/>
      <c r="E17" s="61"/>
      <c r="F17" s="61"/>
      <c r="G17" s="105"/>
      <c r="H17" s="63"/>
      <c r="I17" s="64"/>
    </row>
    <row r="18" spans="1:9" x14ac:dyDescent="0.25">
      <c r="A18" s="88" t="s">
        <v>0</v>
      </c>
      <c r="B18" s="89"/>
      <c r="C18" s="89"/>
      <c r="D18" s="89"/>
      <c r="E18" s="89"/>
      <c r="F18" s="89"/>
      <c r="G18" s="154"/>
      <c r="H18" s="63">
        <v>0</v>
      </c>
      <c r="I18" s="64"/>
    </row>
    <row r="19" spans="1:9" x14ac:dyDescent="0.25">
      <c r="A19" s="60" t="s">
        <v>55</v>
      </c>
      <c r="B19" s="61"/>
      <c r="C19" s="61"/>
      <c r="D19" s="61"/>
      <c r="E19" s="61"/>
      <c r="F19" s="61"/>
      <c r="G19" s="105"/>
      <c r="H19" s="25"/>
      <c r="I19" s="26"/>
    </row>
    <row r="20" spans="1:9" x14ac:dyDescent="0.25">
      <c r="A20" s="83" t="s">
        <v>11</v>
      </c>
      <c r="B20" s="84"/>
      <c r="C20" s="84"/>
      <c r="D20" s="84"/>
      <c r="E20" s="84"/>
      <c r="F20" s="84"/>
      <c r="G20" s="84"/>
      <c r="H20" s="86"/>
      <c r="I20" s="87"/>
    </row>
    <row r="21" spans="1:9" x14ac:dyDescent="0.25">
      <c r="A21" s="27" t="s">
        <v>12</v>
      </c>
      <c r="B21" s="28"/>
      <c r="C21" s="28"/>
      <c r="D21" s="28"/>
      <c r="E21" s="28"/>
      <c r="F21" s="28"/>
      <c r="G21" s="28"/>
      <c r="H21" s="79">
        <v>3010.52</v>
      </c>
      <c r="I21" s="80"/>
    </row>
    <row r="22" spans="1:9" x14ac:dyDescent="0.25">
      <c r="A22" s="27" t="s">
        <v>18</v>
      </c>
      <c r="B22" s="28"/>
      <c r="C22" s="28"/>
      <c r="D22" s="28"/>
      <c r="E22" s="28"/>
      <c r="F22" s="28"/>
      <c r="G22" s="28"/>
      <c r="H22" s="25">
        <v>1261.02</v>
      </c>
      <c r="I22" s="26"/>
    </row>
    <row r="23" spans="1:9" x14ac:dyDescent="0.25">
      <c r="A23" s="27" t="s">
        <v>19</v>
      </c>
      <c r="B23" s="28"/>
      <c r="C23" s="28"/>
      <c r="D23" s="28"/>
      <c r="E23" s="28"/>
      <c r="F23" s="28"/>
      <c r="G23" s="28"/>
      <c r="H23" s="37"/>
      <c r="I23" s="38"/>
    </row>
    <row r="24" spans="1:9" x14ac:dyDescent="0.25">
      <c r="A24" s="27" t="s">
        <v>13</v>
      </c>
      <c r="B24" s="28"/>
      <c r="C24" s="28"/>
      <c r="D24" s="28"/>
      <c r="E24" s="28"/>
      <c r="F24" s="28"/>
      <c r="G24" s="28"/>
      <c r="H24" s="79">
        <v>16967.7</v>
      </c>
      <c r="I24" s="80"/>
    </row>
    <row r="25" spans="1:9" x14ac:dyDescent="0.25">
      <c r="A25" s="27" t="s">
        <v>53</v>
      </c>
      <c r="B25" s="28"/>
      <c r="C25" s="28"/>
      <c r="D25" s="28"/>
      <c r="E25" s="28"/>
      <c r="F25" s="28"/>
      <c r="G25" s="28"/>
      <c r="H25" s="25">
        <v>54305.15</v>
      </c>
      <c r="I25" s="26"/>
    </row>
    <row r="26" spans="1:9" x14ac:dyDescent="0.25">
      <c r="A26" s="27" t="s">
        <v>14</v>
      </c>
      <c r="B26" s="28"/>
      <c r="C26" s="28"/>
      <c r="D26" s="28"/>
      <c r="E26" s="28"/>
      <c r="F26" s="28"/>
      <c r="G26" s="28"/>
      <c r="H26" s="37">
        <v>16671.68</v>
      </c>
      <c r="I26" s="38"/>
    </row>
    <row r="27" spans="1:9" ht="15.75" thickBot="1" x14ac:dyDescent="0.3">
      <c r="A27" s="47" t="s">
        <v>52</v>
      </c>
      <c r="B27" s="48"/>
      <c r="C27" s="48"/>
      <c r="D27" s="48"/>
      <c r="E27" s="48"/>
      <c r="F27" s="48"/>
      <c r="G27" s="48"/>
      <c r="H27" s="50">
        <v>873.84</v>
      </c>
      <c r="I27" s="51"/>
    </row>
    <row r="28" spans="1:9" s="3" customFormat="1" ht="15" customHeight="1" thickBot="1" x14ac:dyDescent="0.3">
      <c r="A28" s="55" t="s">
        <v>1</v>
      </c>
      <c r="B28" s="56"/>
      <c r="C28" s="56"/>
      <c r="D28" s="56"/>
      <c r="E28" s="56"/>
      <c r="F28" s="56"/>
      <c r="G28" s="57"/>
      <c r="H28" s="69">
        <v>68355</v>
      </c>
      <c r="I28" s="153"/>
    </row>
    <row r="29" spans="1:9" ht="15.75" thickBot="1" x14ac:dyDescent="0.3">
      <c r="A29" s="146"/>
      <c r="B29" s="147"/>
      <c r="C29" s="147"/>
      <c r="D29" s="147"/>
      <c r="E29" s="147"/>
      <c r="F29" s="147"/>
      <c r="G29" s="148"/>
      <c r="H29" s="146"/>
      <c r="I29" s="148"/>
    </row>
    <row r="30" spans="1:9" ht="15.75" thickBot="1" x14ac:dyDescent="0.3">
      <c r="A30" s="39" t="s">
        <v>68</v>
      </c>
      <c r="B30" s="40"/>
      <c r="C30" s="40"/>
      <c r="D30" s="40"/>
      <c r="E30" s="40"/>
      <c r="F30" s="40"/>
      <c r="G30" s="40"/>
      <c r="H30" s="42">
        <v>0</v>
      </c>
      <c r="I30" s="43"/>
    </row>
    <row r="31" spans="1:9" ht="15.75" thickBot="1" x14ac:dyDescent="0.3">
      <c r="A31" s="39" t="s">
        <v>15</v>
      </c>
      <c r="B31" s="40"/>
      <c r="C31" s="40"/>
      <c r="D31" s="40"/>
      <c r="E31" s="40"/>
      <c r="F31" s="40"/>
      <c r="G31" s="40"/>
      <c r="H31" s="42">
        <f>H10+H30</f>
        <v>93738.760000000009</v>
      </c>
      <c r="I31" s="94"/>
    </row>
    <row r="32" spans="1:9" x14ac:dyDescent="0.25">
      <c r="A32" s="37"/>
      <c r="B32" s="178"/>
      <c r="C32" s="178"/>
      <c r="D32" s="178"/>
      <c r="E32" s="178"/>
      <c r="F32" s="178"/>
      <c r="G32" s="178"/>
      <c r="H32" s="124"/>
      <c r="I32" s="125"/>
    </row>
    <row r="33" spans="1:9" x14ac:dyDescent="0.25">
      <c r="A33" s="76" t="s">
        <v>90</v>
      </c>
      <c r="B33" s="77"/>
      <c r="C33" s="77"/>
      <c r="D33" s="77"/>
      <c r="E33" s="77"/>
      <c r="F33" s="77"/>
      <c r="G33" s="103"/>
      <c r="H33" s="126">
        <f>H4+H10-H28</f>
        <v>96374.140000000014</v>
      </c>
      <c r="I33" s="127"/>
    </row>
    <row r="34" spans="1:9" x14ac:dyDescent="0.25">
      <c r="A34" s="11" t="s">
        <v>114</v>
      </c>
      <c r="B34" s="12"/>
      <c r="C34" s="12"/>
      <c r="D34" s="12"/>
      <c r="E34" s="12"/>
      <c r="F34" s="12"/>
      <c r="G34" s="13"/>
      <c r="H34" s="14">
        <f>H6+H7+H8-H30</f>
        <v>160125.03</v>
      </c>
      <c r="I34" s="15"/>
    </row>
    <row r="35" spans="1:9" x14ac:dyDescent="0.25">
      <c r="A35" s="19"/>
      <c r="B35" s="102"/>
      <c r="C35" s="102"/>
      <c r="D35" s="102"/>
      <c r="E35" s="102"/>
      <c r="F35" s="102"/>
      <c r="G35" s="102"/>
      <c r="H35" s="19"/>
      <c r="I35" s="20"/>
    </row>
    <row r="36" spans="1:9" x14ac:dyDescent="0.25">
      <c r="A36" s="76" t="s">
        <v>16</v>
      </c>
      <c r="B36" s="77"/>
      <c r="C36" s="77"/>
      <c r="D36" s="77"/>
      <c r="E36" s="77"/>
      <c r="F36" s="77"/>
      <c r="G36" s="103"/>
      <c r="H36" s="63"/>
      <c r="I36" s="64"/>
    </row>
    <row r="37" spans="1:9" x14ac:dyDescent="0.25">
      <c r="A37" s="27" t="s">
        <v>17</v>
      </c>
      <c r="B37" s="28"/>
      <c r="C37" s="28"/>
      <c r="D37" s="28"/>
      <c r="E37" s="28"/>
      <c r="F37" s="28"/>
      <c r="G37" s="28"/>
      <c r="H37" s="106">
        <v>12</v>
      </c>
      <c r="I37" s="107"/>
    </row>
    <row r="38" spans="1:9" ht="15.75" thickBot="1" x14ac:dyDescent="0.3">
      <c r="A38" s="32" t="s">
        <v>57</v>
      </c>
      <c r="B38" s="33"/>
      <c r="C38" s="33"/>
      <c r="D38" s="33"/>
      <c r="E38" s="33"/>
      <c r="F38" s="33"/>
      <c r="G38" s="33"/>
      <c r="H38" s="108">
        <f>H10/H28*H37</f>
        <v>16.456222953697612</v>
      </c>
      <c r="I38" s="109"/>
    </row>
    <row r="41" spans="1:9" x14ac:dyDescent="0.25">
      <c r="A41" s="21" t="s">
        <v>20</v>
      </c>
      <c r="B41" s="21"/>
      <c r="C41" s="21"/>
      <c r="G41" s="21" t="s">
        <v>21</v>
      </c>
      <c r="H41" s="21"/>
      <c r="I41" s="21"/>
    </row>
  </sheetData>
  <mergeCells count="74">
    <mergeCell ref="A38:G38"/>
    <mergeCell ref="H38:I38"/>
    <mergeCell ref="A41:C41"/>
    <mergeCell ref="G41:I41"/>
    <mergeCell ref="A37:G37"/>
    <mergeCell ref="H37:I37"/>
    <mergeCell ref="A36:G36"/>
    <mergeCell ref="H36:I36"/>
    <mergeCell ref="A34:G34"/>
    <mergeCell ref="H34:I34"/>
    <mergeCell ref="A31:G31"/>
    <mergeCell ref="H31:I31"/>
    <mergeCell ref="A32:G32"/>
    <mergeCell ref="H32:I32"/>
    <mergeCell ref="A33:G33"/>
    <mergeCell ref="H33:I33"/>
    <mergeCell ref="A27:G27"/>
    <mergeCell ref="H27:I27"/>
    <mergeCell ref="A8:G8"/>
    <mergeCell ref="H8:I8"/>
    <mergeCell ref="A35:G35"/>
    <mergeCell ref="H35:I35"/>
    <mergeCell ref="A30:G30"/>
    <mergeCell ref="H30:I30"/>
    <mergeCell ref="A29:G29"/>
    <mergeCell ref="H29:I29"/>
    <mergeCell ref="A24:G24"/>
    <mergeCell ref="H24:I24"/>
    <mergeCell ref="A25:G25"/>
    <mergeCell ref="H25:I25"/>
    <mergeCell ref="A26:G26"/>
    <mergeCell ref="H26:I26"/>
    <mergeCell ref="A19:G19"/>
    <mergeCell ref="H19:I19"/>
    <mergeCell ref="A22:G22"/>
    <mergeCell ref="H22:I22"/>
    <mergeCell ref="A23:G23"/>
    <mergeCell ref="H23:I23"/>
    <mergeCell ref="A10:G10"/>
    <mergeCell ref="H10:I10"/>
    <mergeCell ref="A14:G14"/>
    <mergeCell ref="H14:I14"/>
    <mergeCell ref="A15:G16"/>
    <mergeCell ref="H15:I16"/>
    <mergeCell ref="A28:G28"/>
    <mergeCell ref="H28:I28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20:G20"/>
    <mergeCell ref="H20:I20"/>
    <mergeCell ref="A21:G21"/>
    <mergeCell ref="H21:I21"/>
    <mergeCell ref="A7:G7"/>
    <mergeCell ref="H7:I7"/>
    <mergeCell ref="A9:G9"/>
    <mergeCell ref="H9:I9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Крас 41А </vt:lpstr>
      <vt:lpstr>Чай 9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Виногр. 229 4</vt:lpstr>
      <vt:lpstr>Красноар 13</vt:lpstr>
      <vt:lpstr>Цвет бул 11</vt:lpstr>
      <vt:lpstr>Чайков.6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2016-02-19T13:37:39Z</cp:lastPrinted>
  <dcterms:created xsi:type="dcterms:W3CDTF">2014-09-05T04:32:54Z</dcterms:created>
  <dcterms:modified xsi:type="dcterms:W3CDTF">2016-04-04T13:38:37Z</dcterms:modified>
</cp:coreProperties>
</file>