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95" windowWidth="17115" windowHeight="7050" firstSheet="5" activeTab="14"/>
  </bookViews>
  <sheets>
    <sheet name="Крас 41А " sheetId="28" r:id="rId1"/>
    <sheet name="Цв бул 31 " sheetId="30" r:id="rId2"/>
    <sheet name="Пир 34 1" sheetId="31" r:id="rId3"/>
    <sheet name="пирог 6А" sheetId="32" r:id="rId4"/>
    <sheet name="гаг 44" sheetId="33" r:id="rId5"/>
    <sheet name="Гаг 25 " sheetId="34" r:id="rId6"/>
    <sheet name="Гуков 10 " sheetId="35" r:id="rId7"/>
    <sheet name="Полт 19 6 " sheetId="36" r:id="rId8"/>
    <sheet name="Пирог 34 2 " sheetId="37" r:id="rId9"/>
    <sheet name="Красн 39" sheetId="38" r:id="rId10"/>
    <sheet name="Гаг 20 " sheetId="39" r:id="rId11"/>
    <sheet name="Гаг 23" sheetId="40" r:id="rId12"/>
    <sheet name="Гаг 29А " sheetId="41" r:id="rId13"/>
    <sheet name="Гаг 48 " sheetId="42" r:id="rId14"/>
    <sheet name="Гаг 50" sheetId="43" r:id="rId15"/>
    <sheet name="Гаг 62" sheetId="45" r:id="rId16"/>
    <sheet name="Карл Л 13" sheetId="46" r:id="rId17"/>
    <sheet name="Крас 15 " sheetId="47" r:id="rId18"/>
    <sheet name="Крас 39А " sheetId="48" r:id="rId19"/>
    <sheet name="Новос 13" sheetId="49" r:id="rId20"/>
    <sheet name="Чайк 31" sheetId="50" r:id="rId21"/>
    <sheet name="Чайк 33 " sheetId="51" r:id="rId22"/>
    <sheet name="Гаг40 " sheetId="52" r:id="rId23"/>
    <sheet name="Пирог 20 " sheetId="53" r:id="rId24"/>
    <sheet name="Цвет бул.44 " sheetId="54" r:id="rId25"/>
    <sheet name="Виног 224 9" sheetId="55" r:id="rId26"/>
    <sheet name="Красн 13" sheetId="56" r:id="rId27"/>
    <sheet name="Цве бул 11" sheetId="57" r:id="rId28"/>
    <sheet name="Чайк 6" sheetId="58" r:id="rId29"/>
  </sheets>
  <calcPr calcId="144525"/>
</workbook>
</file>

<file path=xl/calcChain.xml><?xml version="1.0" encoding="utf-8"?>
<calcChain xmlns="http://schemas.openxmlformats.org/spreadsheetml/2006/main">
  <c r="H38" i="42" l="1"/>
  <c r="H41" i="37" l="1"/>
  <c r="H40" i="54" l="1"/>
  <c r="H40" i="30" l="1"/>
  <c r="H29" i="30"/>
  <c r="H29" i="57" l="1"/>
  <c r="H43" i="46" l="1"/>
  <c r="H29" i="46"/>
  <c r="H46" i="58" l="1"/>
  <c r="H42" i="58"/>
  <c r="H30" i="58"/>
  <c r="H40" i="50" l="1"/>
  <c r="H29" i="50"/>
  <c r="H40" i="36" l="1"/>
  <c r="H29" i="36"/>
  <c r="H10" i="36"/>
  <c r="H39" i="39" l="1"/>
  <c r="H41" i="33" l="1"/>
  <c r="H29" i="33"/>
  <c r="H36" i="34" l="1"/>
  <c r="H40" i="34" l="1"/>
  <c r="H29" i="34"/>
  <c r="H40" i="43" l="1"/>
  <c r="H38" i="41" l="1"/>
  <c r="H43" i="41"/>
  <c r="H39" i="52" l="1"/>
  <c r="H40" i="40" l="1"/>
  <c r="H29" i="40"/>
  <c r="H39" i="45" l="1"/>
  <c r="H40" i="38" l="1"/>
  <c r="H29" i="38"/>
  <c r="H41" i="48" l="1"/>
  <c r="H29" i="48"/>
  <c r="H28" i="47" l="1"/>
  <c r="H36" i="56" l="1"/>
  <c r="H29" i="56"/>
  <c r="H29" i="28" l="1"/>
  <c r="H30" i="53" l="1"/>
  <c r="H42" i="32" l="1"/>
  <c r="H38" i="32"/>
  <c r="H29" i="32"/>
  <c r="H29" i="37" l="1"/>
  <c r="H29" i="31" l="1"/>
  <c r="H10" i="37" l="1"/>
  <c r="H29" i="51" l="1"/>
  <c r="H30" i="54"/>
  <c r="H36" i="54" s="1"/>
  <c r="H36" i="30" l="1"/>
  <c r="H37" i="57" l="1"/>
  <c r="H29" i="49"/>
  <c r="H10" i="38"/>
  <c r="H29" i="35" l="1"/>
  <c r="H35" i="35" s="1"/>
  <c r="H29" i="45" l="1"/>
  <c r="H29" i="43"/>
  <c r="H28" i="42"/>
  <c r="H29" i="52"/>
  <c r="H32" i="41"/>
  <c r="H29" i="39"/>
  <c r="H10" i="58" l="1"/>
  <c r="H9" i="57"/>
  <c r="H41" i="57" s="1"/>
  <c r="H9" i="56"/>
  <c r="H40" i="56" s="1"/>
  <c r="H35" i="55"/>
  <c r="H10" i="55"/>
  <c r="H39" i="55" s="1"/>
  <c r="H35" i="52"/>
  <c r="H35" i="49"/>
  <c r="H39" i="46"/>
  <c r="H36" i="57" l="1"/>
  <c r="H34" i="57"/>
  <c r="H39" i="58"/>
  <c r="H41" i="58"/>
  <c r="H33" i="56"/>
  <c r="H35" i="56"/>
  <c r="H32" i="55"/>
  <c r="H34" i="55"/>
  <c r="H11" i="41" l="1"/>
  <c r="H35" i="39" l="1"/>
  <c r="H10" i="54" l="1"/>
  <c r="H35" i="54" s="1"/>
  <c r="H36" i="53"/>
  <c r="H10" i="53"/>
  <c r="H35" i="53" l="1"/>
  <c r="H40" i="53"/>
  <c r="H33" i="54"/>
  <c r="H33" i="53"/>
  <c r="H39" i="41" l="1"/>
  <c r="H37" i="47" l="1"/>
  <c r="H37" i="33" l="1"/>
  <c r="H34" i="42" l="1"/>
  <c r="H10" i="28" l="1"/>
  <c r="H45" i="28" s="1"/>
  <c r="H40" i="28" l="1"/>
  <c r="H37" i="31" l="1"/>
  <c r="H10" i="52" l="1"/>
  <c r="H10" i="51"/>
  <c r="H32" i="51" s="1"/>
  <c r="H10" i="50"/>
  <c r="H10" i="49"/>
  <c r="H10" i="48"/>
  <c r="H9" i="47"/>
  <c r="H34" i="47" s="1"/>
  <c r="H10" i="46"/>
  <c r="H10" i="45"/>
  <c r="H10" i="43"/>
  <c r="H9" i="42"/>
  <c r="H14" i="41"/>
  <c r="H10" i="40"/>
  <c r="H10" i="39"/>
  <c r="H10" i="35"/>
  <c r="H40" i="35" s="1"/>
  <c r="H10" i="34"/>
  <c r="H10" i="33"/>
  <c r="H10" i="32"/>
  <c r="H34" i="35" l="1"/>
  <c r="H34" i="52"/>
  <c r="H39" i="51"/>
  <c r="H34" i="51"/>
  <c r="H35" i="50"/>
  <c r="H39" i="49"/>
  <c r="H34" i="49"/>
  <c r="H36" i="48"/>
  <c r="H38" i="46"/>
  <c r="H34" i="45"/>
  <c r="H35" i="43"/>
  <c r="H33" i="42"/>
  <c r="H37" i="41"/>
  <c r="H35" i="40"/>
  <c r="H34" i="39"/>
  <c r="H35" i="38"/>
  <c r="H35" i="34"/>
  <c r="H36" i="33"/>
  <c r="H37" i="32"/>
  <c r="H36" i="37"/>
  <c r="H41" i="47"/>
  <c r="H36" i="47"/>
  <c r="H10" i="30"/>
  <c r="H35" i="30" l="1"/>
  <c r="H36" i="36"/>
  <c r="H35" i="36" l="1"/>
  <c r="H35" i="51"/>
  <c r="H32" i="52" l="1"/>
  <c r="H36" i="50" l="1"/>
  <c r="H33" i="50" l="1"/>
  <c r="H32" i="49" l="1"/>
  <c r="H37" i="48"/>
  <c r="H34" i="48" l="1"/>
  <c r="H35" i="45" l="1"/>
  <c r="H36" i="43"/>
  <c r="H36" i="46" l="1"/>
  <c r="H32" i="45"/>
  <c r="H33" i="43"/>
  <c r="H31" i="42" l="1"/>
  <c r="H36" i="40"/>
  <c r="H35" i="41" l="1"/>
  <c r="H33" i="40"/>
  <c r="H32" i="39" l="1"/>
  <c r="H36" i="38" l="1"/>
  <c r="H33" i="38" l="1"/>
  <c r="H37" i="37"/>
  <c r="H34" i="37" l="1"/>
  <c r="H33" i="36" l="1"/>
  <c r="H32" i="35" l="1"/>
  <c r="H33" i="34" l="1"/>
  <c r="H34" i="33"/>
  <c r="H10" i="31" l="1"/>
  <c r="H36" i="31" l="1"/>
  <c r="H41" i="31"/>
  <c r="H35" i="32"/>
  <c r="H34" i="31" l="1"/>
  <c r="H33" i="30" l="1"/>
  <c r="H41" i="28" l="1"/>
  <c r="H38" i="28"/>
</calcChain>
</file>

<file path=xl/sharedStrings.xml><?xml version="1.0" encoding="utf-8"?>
<sst xmlns="http://schemas.openxmlformats.org/spreadsheetml/2006/main" count="1060" uniqueCount="170">
  <si>
    <t>ВДГО</t>
  </si>
  <si>
    <t>ОПЛАЧЕНО</t>
  </si>
  <si>
    <t>Сумма (руб.)</t>
  </si>
  <si>
    <t>Общеэксплуатационные расходы</t>
  </si>
  <si>
    <t>ремонт кровли, прочистка ливнестоков</t>
  </si>
  <si>
    <t>дезинсекция (блохи и комары)</t>
  </si>
  <si>
    <t>дератизация (крысы и мыши)</t>
  </si>
  <si>
    <t>транспортные расходы (вызов обрезки, смета и крупногабаритного мусора и стихийных свалок)</t>
  </si>
  <si>
    <t>ремонт подъездов</t>
  </si>
  <si>
    <t>ремонт инженерных сетей</t>
  </si>
  <si>
    <t>текущий и заявочный ремонт</t>
  </si>
  <si>
    <t>Обслуживание банка</t>
  </si>
  <si>
    <t>Аварийная служба</t>
  </si>
  <si>
    <t>Начисление на з/плату</t>
  </si>
  <si>
    <t>ВСЕГО</t>
  </si>
  <si>
    <t>Справочно:</t>
  </si>
  <si>
    <t>Тариф за 1 кв.м. общей площади</t>
  </si>
  <si>
    <t>Аренда помещения</t>
  </si>
  <si>
    <t>Благоустройство</t>
  </si>
  <si>
    <t>Директор ООО "УПРАВА"</t>
  </si>
  <si>
    <t>Д.Г.Чернов</t>
  </si>
  <si>
    <t>Расходы ООО "Управа" по ул. Красноармейская № 41А</t>
  </si>
  <si>
    <t>Расходы ООО "Управа" по ул. Цветной бульвар № 31</t>
  </si>
  <si>
    <t>Расходы ООО "Управа" по ул. Пирогова № 6А</t>
  </si>
  <si>
    <t>Расходы ООО "Управа" по ул. Гагарина № 44</t>
  </si>
  <si>
    <t>Расходы ООО "Управа" по ул. Гагарина № 25</t>
  </si>
  <si>
    <t>Расходы ООО "Управа" по ул. Пер. Гуковский № 10</t>
  </si>
  <si>
    <t>Расходы ООО "Управа" по ул. Полтавская № 19/6</t>
  </si>
  <si>
    <t>Расходы ООО "Управа" по ул. Пирогова № 20</t>
  </si>
  <si>
    <t>Расходы ООО "Управа" по ул. Цветной бульвар № 44</t>
  </si>
  <si>
    <t>Расходы ООО "Управа" по ул. Гагарина № 40</t>
  </si>
  <si>
    <t>Расходы ООО "Управа" по ул. Красноармейская № 39</t>
  </si>
  <si>
    <t>-</t>
  </si>
  <si>
    <t>ОПЛАТА</t>
  </si>
  <si>
    <t>Расходы ООО "Управа" по ул. Пирогова № 34 корп.1</t>
  </si>
  <si>
    <t>Расходы ООО "Управа" по ул. Пирогова № 34 корп.2</t>
  </si>
  <si>
    <t>Расходы ООО "Управа" по ул. Гагарина № 20</t>
  </si>
  <si>
    <t>Расходы ООО "Управа" по ул. Гагарина № 23</t>
  </si>
  <si>
    <t>Расходы ООО "Управа" по ул. Гагарина № 29А</t>
  </si>
  <si>
    <t>НАСОС</t>
  </si>
  <si>
    <t>Расходы ООО "Управа" по ул. Гагарина № 48</t>
  </si>
  <si>
    <t>Расходы ООО "Управа" по ул. Гагарина № 50</t>
  </si>
  <si>
    <t>Расходы ООО "Управа" по ул. Гагарина, д.62</t>
  </si>
  <si>
    <t>Расходы ООО "Управа" по ул. Карла Либкнехта № 13</t>
  </si>
  <si>
    <t>Расходы ООО "Управа" по ул. Красноармейская №15</t>
  </si>
  <si>
    <t>Расходы ООО "Управа" по ул. Красноармейская № 39 А</t>
  </si>
  <si>
    <t xml:space="preserve">                              Д.Г.  Чернов</t>
  </si>
  <si>
    <t>Расходы ООО "Управа" по ул. Новоселов № 13</t>
  </si>
  <si>
    <t>Расходы ООО "Управа" по ул. Чайковского № 31</t>
  </si>
  <si>
    <t>Расходы ООО "Управа" по ул. Чайковского № 33</t>
  </si>
  <si>
    <t>Налог ЕНВД</t>
  </si>
  <si>
    <t>З/плата работников организации</t>
  </si>
  <si>
    <t>ЛЬГОТА  (домком)</t>
  </si>
  <si>
    <t>ЛЬГОТА (домком)</t>
  </si>
  <si>
    <t>Оборудование размещенное на МДК</t>
  </si>
  <si>
    <t xml:space="preserve">Фактический расход на 1 кв.м. общ. площади </t>
  </si>
  <si>
    <t xml:space="preserve">З/плата работников организации </t>
  </si>
  <si>
    <t xml:space="preserve">З/плата работников </t>
  </si>
  <si>
    <t xml:space="preserve">Фактическая оплата за 1 кв.м. </t>
  </si>
  <si>
    <t xml:space="preserve">Фактическая оплата за 1 кв.м. общей площади </t>
  </si>
  <si>
    <t>Общеэксплуатационные расходы (материалы)</t>
  </si>
  <si>
    <t>Общеэксплуатационные расходы (-аванс)</t>
  </si>
  <si>
    <t xml:space="preserve"> </t>
  </si>
  <si>
    <t xml:space="preserve">                                                                         </t>
  </si>
  <si>
    <t>ОПЛАЧЕНО за содержание</t>
  </si>
  <si>
    <t>Начислено за содержание</t>
  </si>
  <si>
    <t>Начислено за содержпние</t>
  </si>
  <si>
    <t>Задолженность за содерж. на 31.03.2016г.</t>
  </si>
  <si>
    <t>Расходы по текущему ремонту:</t>
  </si>
  <si>
    <t>ОПЛАЧЕНО за текущий ремонт</t>
  </si>
  <si>
    <t>ОПЛАЧЕНО по текущему ремонту</t>
  </si>
  <si>
    <t>Текущий ремонт на 31.03.2016г.</t>
  </si>
  <si>
    <t>Расходы ООО "Управа" по ул. Виноградная № 224/9</t>
  </si>
  <si>
    <t>Расходы ООО "Управа" по ул. Красноармейская № 13</t>
  </si>
  <si>
    <t>Нвчислено за содержание</t>
  </si>
  <si>
    <t>Расходы ООО "Управа" по ул. Цветной бульвар № 11</t>
  </si>
  <si>
    <t>Расходы ООО "Управа" по ул. Чайковского № 6</t>
  </si>
  <si>
    <t>за 2 квартал 2016г.</t>
  </si>
  <si>
    <t>Задолженность по содержанию на 01.04.2016г.</t>
  </si>
  <si>
    <t>Текущий ремонт на 01.04.2016г.</t>
  </si>
  <si>
    <t>Задолженность по содержанию на 30.06.2016г.</t>
  </si>
  <si>
    <t>Текущий ремонт  на 30.06.2016г.</t>
  </si>
  <si>
    <t>за 2 квартал  2016г.</t>
  </si>
  <si>
    <t>Задолженность  за содерж. на 01.04.2016г.</t>
  </si>
  <si>
    <t>Задолженность по текущему ремонту  на 01.04.2016г.</t>
  </si>
  <si>
    <t>Задолженность  за содерж. на 30.06.2015г.</t>
  </si>
  <si>
    <t>Задолженность по текущему фонду  на 30.06.2015г.</t>
  </si>
  <si>
    <t>Задолженность за содержание на 01.04.2016г.</t>
  </si>
  <si>
    <t>Текущий ремот на 01.04.2016г.</t>
  </si>
  <si>
    <t>Задолженность за содержание на 30.06.2016г.</t>
  </si>
  <si>
    <t>Задолженность за содерж. на 01.04.2016г.</t>
  </si>
  <si>
    <t>Задолженность за содерж. на 30.06.2016г.</t>
  </si>
  <si>
    <t>за  2 квартал 2016г.</t>
  </si>
  <si>
    <t xml:space="preserve">Задолженность за содержан. на 01.04.2016г. </t>
  </si>
  <si>
    <t>Задолженность по текущему ремонту на 01.04.2016г.</t>
  </si>
  <si>
    <t xml:space="preserve">Задолженность за содержан. на 30.06.2016г. </t>
  </si>
  <si>
    <t>Задолженность по текущему ремонту  на 30.06.2016г.</t>
  </si>
  <si>
    <t>Текущий ремонт  на 01.04.2016г.</t>
  </si>
  <si>
    <t>Задолженность по текущему ремонту на 30.06.2016г.</t>
  </si>
  <si>
    <t>Содержание на 01.04.2016г.</t>
  </si>
  <si>
    <t>Содержание на 30.06.2016г.</t>
  </si>
  <si>
    <t>Задолженность  за содержание на 01.04.2016г.</t>
  </si>
  <si>
    <t>Задолженность  за содержание на 30.06.2015г.</t>
  </si>
  <si>
    <t>Текущий ремонт на 30.06.2015г.</t>
  </si>
  <si>
    <t>Текущий ремонт на 01.04.16г.</t>
  </si>
  <si>
    <t>Накопительный фонд  на 30.06.2016г.</t>
  </si>
  <si>
    <t xml:space="preserve">за 2 квартал 2016г. </t>
  </si>
  <si>
    <t>Задолженность по содерж. на 01.04.2016г.</t>
  </si>
  <si>
    <t>Задолженность по содерж. на 30.06.2016г.</t>
  </si>
  <si>
    <t>Текущий ремонт на 30.06.2016г.</t>
  </si>
  <si>
    <t>Задолженность по оплате за насос на 01.04.2016г.</t>
  </si>
  <si>
    <t>Задолженность по оплате за насос на 30.06.2016г.</t>
  </si>
  <si>
    <t xml:space="preserve">Задолженность за содержание на 01.04.2016г. </t>
  </si>
  <si>
    <t xml:space="preserve">Задолженность за содержание на 30.06.2016г. </t>
  </si>
  <si>
    <t>Задолженность за содерж. на 01.04.2015г.</t>
  </si>
  <si>
    <t>Задолженность по текущему ремонту на 01.04.2015г.</t>
  </si>
  <si>
    <t>Задолженность за содерж. на 30.04.2016г.</t>
  </si>
  <si>
    <t>Задолженность по текущему ремонту на 30.04.2016г.</t>
  </si>
  <si>
    <t xml:space="preserve">Задолженность за содерж. на 01.04.2016г. </t>
  </si>
  <si>
    <t xml:space="preserve">Задолженность за содерж. на 30.06.2016г. </t>
  </si>
  <si>
    <t xml:space="preserve">Задолженность по содерж. на 01.04.2016г. </t>
  </si>
  <si>
    <t xml:space="preserve">Задолженность по содерж. на 30.06.2016г. </t>
  </si>
  <si>
    <t>Задолженность по текущ. ремонту на 01.04.2016г.</t>
  </si>
  <si>
    <t>Задолженность за содерж на 01.04.2016г.</t>
  </si>
  <si>
    <t>Акт б/н от 30.05.2016г.</t>
  </si>
  <si>
    <t>Задолженность по текущ. ремонту на 30.06.2016г.</t>
  </si>
  <si>
    <t>Акт б/н от 12.04.2016г.</t>
  </si>
  <si>
    <t>Акт б/н от 01.03.2016 г.</t>
  </si>
  <si>
    <t>Акт от 15.05.2016г.</t>
  </si>
  <si>
    <t>Акт б/н от 15.05.2016г.</t>
  </si>
  <si>
    <t>Акт б/н от 16.05.2016г.</t>
  </si>
  <si>
    <t>Акт б/н от 17.05.2016г.</t>
  </si>
  <si>
    <t>Акт б/н от 19.05.2016г.</t>
  </si>
  <si>
    <t xml:space="preserve">Акт б/н от 22.05.2016г. </t>
  </si>
  <si>
    <t>Акт б/н от 23.05.2016г.</t>
  </si>
  <si>
    <t>Акт б/н от 12.05.2016г.</t>
  </si>
  <si>
    <t xml:space="preserve">Акт б/н 24.05.2016г. </t>
  </si>
  <si>
    <t>Акт б/н от 20.05.2016г.</t>
  </si>
  <si>
    <t>Акт б/н от 26.05.2016г.</t>
  </si>
  <si>
    <t>Акт б/н от 27.05.2016г.</t>
  </si>
  <si>
    <t>Акт б/н от 28.05.2016г.</t>
  </si>
  <si>
    <t>Акт б/н от 15.03.2016г.</t>
  </si>
  <si>
    <t>Текущий и заявочный ремонт:</t>
  </si>
  <si>
    <t>Акт б/н от 03.04.2016г.</t>
  </si>
  <si>
    <t>Акт б/н от 06.04.2016г.</t>
  </si>
  <si>
    <t>Акт б/н от 07.04.2016г.</t>
  </si>
  <si>
    <t>Акт б/н от 13.05.2016г.</t>
  </si>
  <si>
    <t>Акт б/н от 09.06.2016г.</t>
  </si>
  <si>
    <t>Акт б/н от 27.06.2016г.</t>
  </si>
  <si>
    <t>Акт б/н от 24.05.2016г.</t>
  </si>
  <si>
    <t>Акт б/н от 26.04.2016г.</t>
  </si>
  <si>
    <t>Акт б/н от 04.05.2016г.</t>
  </si>
  <si>
    <t>Задолженность по текущему  ремонту на 30.06.2016г.</t>
  </si>
  <si>
    <t>Акт б/н от  25.05.2016г.</t>
  </si>
  <si>
    <t>Акт б/н от 15.06.2016г.</t>
  </si>
  <si>
    <t>Акт б/н от 01.04.2016г.</t>
  </si>
  <si>
    <t>Акт б/н от 11.04.2016г.</t>
  </si>
  <si>
    <t>Акт б/н от 10.06.2016г.</t>
  </si>
  <si>
    <t>Акт б/н от 02.04.2016г.</t>
  </si>
  <si>
    <t>Акт б/н от 19.04.2016г.</t>
  </si>
  <si>
    <t>Акт б/н от 25.04.2016г.</t>
  </si>
  <si>
    <t>Акт б/н от 15.04.2016г.</t>
  </si>
  <si>
    <t xml:space="preserve">Акт б/н от 18.04.2016г. </t>
  </si>
  <si>
    <t>Акт б/н от 16.04.2016г.</t>
  </si>
  <si>
    <t>Акт б/н от 04.04.2016г.</t>
  </si>
  <si>
    <t>Акт б/н от 25.05.2016г.</t>
  </si>
  <si>
    <t>Акт б/н от 05.05.2016г.</t>
  </si>
  <si>
    <t>Акт б/н от 21.04.2016г.</t>
  </si>
  <si>
    <t>Акт б/н от 12.06.2016г.</t>
  </si>
  <si>
    <t>Акт б/н от 15.06.2016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</si>
</sst>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2" fontId="1" fillId="0" borderId="20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2" fontId="0" fillId="0" borderId="29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2" fontId="0" fillId="0" borderId="9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2" fontId="0" fillId="0" borderId="22" xfId="0" applyNumberFormat="1" applyBorder="1" applyAlignment="1">
      <alignment horizontal="center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40" xfId="0" applyBorder="1" applyAlignment="1">
      <alignment horizontal="left"/>
    </xf>
    <xf numFmtId="2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3" workbookViewId="0">
      <selection activeCell="H45" sqref="H45:I45"/>
    </sheetView>
  </sheetViews>
  <sheetFormatPr defaultRowHeight="15" x14ac:dyDescent="0.25"/>
  <sheetData>
    <row r="1" spans="1:9" ht="18.75" x14ac:dyDescent="0.3">
      <c r="A1" s="4" t="s">
        <v>21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5" t="s">
        <v>77</v>
      </c>
      <c r="D2" s="5"/>
      <c r="E2" s="5"/>
      <c r="F2" s="5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78</v>
      </c>
      <c r="B4" s="12"/>
      <c r="C4" s="12"/>
      <c r="D4" s="12"/>
      <c r="E4" s="12"/>
      <c r="F4" s="12"/>
      <c r="G4" s="13"/>
      <c r="H4" s="14">
        <v>170927.95</v>
      </c>
      <c r="I4" s="15"/>
    </row>
    <row r="5" spans="1:9" x14ac:dyDescent="0.25">
      <c r="A5" s="40"/>
      <c r="B5" s="41"/>
      <c r="C5" s="41"/>
      <c r="D5" s="41"/>
      <c r="E5" s="41"/>
      <c r="F5" s="41"/>
      <c r="G5" s="42"/>
      <c r="H5" s="26"/>
      <c r="I5" s="27"/>
    </row>
    <row r="6" spans="1:9" x14ac:dyDescent="0.25">
      <c r="A6" s="40" t="s">
        <v>79</v>
      </c>
      <c r="B6" s="41"/>
      <c r="C6" s="41"/>
      <c r="D6" s="41"/>
      <c r="E6" s="41"/>
      <c r="F6" s="41"/>
      <c r="G6" s="42"/>
      <c r="H6" s="43">
        <v>223197.96</v>
      </c>
      <c r="I6" s="44"/>
    </row>
    <row r="7" spans="1:9" x14ac:dyDescent="0.25">
      <c r="A7" s="11" t="s">
        <v>69</v>
      </c>
      <c r="B7" s="12"/>
      <c r="C7" s="12"/>
      <c r="D7" s="12"/>
      <c r="E7" s="12"/>
      <c r="F7" s="12"/>
      <c r="G7" s="13"/>
      <c r="H7" s="26">
        <v>23639.91</v>
      </c>
      <c r="I7" s="27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28">
        <v>8340</v>
      </c>
      <c r="I8" s="29"/>
    </row>
    <row r="9" spans="1:9" ht="15.75" thickBot="1" x14ac:dyDescent="0.3">
      <c r="A9" s="45"/>
      <c r="B9" s="46"/>
      <c r="C9" s="46"/>
      <c r="D9" s="46"/>
      <c r="E9" s="46"/>
      <c r="F9" s="46"/>
      <c r="G9" s="47"/>
      <c r="H9" s="45"/>
      <c r="I9" s="47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32"/>
      <c r="H10" s="33">
        <f>H11+H14+H18+H19+H20+H21+H23+H24+H25+H26</f>
        <v>119786.12999999999</v>
      </c>
      <c r="I10" s="34"/>
    </row>
    <row r="11" spans="1:9" x14ac:dyDescent="0.25">
      <c r="A11" s="35" t="s">
        <v>60</v>
      </c>
      <c r="B11" s="36"/>
      <c r="C11" s="36"/>
      <c r="D11" s="36"/>
      <c r="E11" s="36"/>
      <c r="F11" s="36"/>
      <c r="G11" s="37"/>
      <c r="H11" s="38">
        <v>0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57"/>
      <c r="H15" s="19" t="s">
        <v>62</v>
      </c>
      <c r="I15" s="20"/>
    </row>
    <row r="16" spans="1:9" x14ac:dyDescent="0.25">
      <c r="A16" s="55"/>
      <c r="B16" s="56"/>
      <c r="C16" s="56"/>
      <c r="D16" s="56"/>
      <c r="E16" s="56"/>
      <c r="F16" s="56"/>
      <c r="G16" s="57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60"/>
      <c r="H18" s="19">
        <v>0</v>
      </c>
      <c r="I18" s="20"/>
    </row>
    <row r="19" spans="1:9" x14ac:dyDescent="0.25">
      <c r="A19" s="48" t="s">
        <v>52</v>
      </c>
      <c r="B19" s="49"/>
      <c r="C19" s="49"/>
      <c r="D19" s="49"/>
      <c r="E19" s="49"/>
      <c r="F19" s="49"/>
      <c r="G19" s="50"/>
      <c r="H19" s="51">
        <v>1956</v>
      </c>
      <c r="I19" s="52"/>
    </row>
    <row r="20" spans="1:9" x14ac:dyDescent="0.25">
      <c r="A20" s="48" t="s">
        <v>11</v>
      </c>
      <c r="B20" s="49"/>
      <c r="C20" s="49"/>
      <c r="D20" s="49"/>
      <c r="E20" s="49"/>
      <c r="F20" s="49"/>
      <c r="G20" s="50"/>
      <c r="H20" s="51">
        <v>4484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50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50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50"/>
      <c r="H23" s="45">
        <v>21093.09</v>
      </c>
      <c r="I23" s="47"/>
    </row>
    <row r="24" spans="1:9" x14ac:dyDescent="0.25">
      <c r="A24" s="48" t="s">
        <v>57</v>
      </c>
      <c r="B24" s="49"/>
      <c r="C24" s="49"/>
      <c r="D24" s="49"/>
      <c r="E24" s="49"/>
      <c r="F24" s="49"/>
      <c r="G24" s="50"/>
      <c r="H24" s="45">
        <v>68945.460000000006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50"/>
      <c r="H25" s="53">
        <v>21166.26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3"/>
      <c r="H26" s="74">
        <v>1150.9000000000001</v>
      </c>
      <c r="I26" s="75"/>
    </row>
    <row r="27" spans="1:9" ht="15.75" thickBot="1" x14ac:dyDescent="0.3">
      <c r="A27" s="30" t="s">
        <v>1</v>
      </c>
      <c r="B27" s="31"/>
      <c r="C27" s="31"/>
      <c r="D27" s="31"/>
      <c r="E27" s="31"/>
      <c r="F27" s="31"/>
      <c r="G27" s="32"/>
      <c r="H27" s="69">
        <v>115740.36</v>
      </c>
      <c r="I27" s="70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3"/>
      <c r="H29" s="64">
        <f>H31+H32+H33+H34+H35+H36</f>
        <v>688</v>
      </c>
      <c r="I29" s="65"/>
    </row>
    <row r="30" spans="1:9" ht="15.75" thickBot="1" x14ac:dyDescent="0.3">
      <c r="A30" s="21" t="s">
        <v>142</v>
      </c>
      <c r="B30" s="22"/>
      <c r="C30" s="22"/>
      <c r="D30" s="22"/>
      <c r="E30" s="22"/>
      <c r="F30" s="22"/>
      <c r="G30" s="23"/>
      <c r="H30" s="24"/>
      <c r="I30" s="25"/>
    </row>
    <row r="31" spans="1:9" ht="15.75" thickBot="1" x14ac:dyDescent="0.3">
      <c r="A31" s="93" t="s">
        <v>143</v>
      </c>
      <c r="B31" s="94"/>
      <c r="C31" s="94"/>
      <c r="D31" s="94"/>
      <c r="E31" s="94"/>
      <c r="F31" s="94"/>
      <c r="G31" s="95"/>
      <c r="H31" s="91">
        <v>314</v>
      </c>
      <c r="I31" s="92"/>
    </row>
    <row r="32" spans="1:9" ht="15.75" thickBot="1" x14ac:dyDescent="0.3">
      <c r="A32" s="93" t="s">
        <v>144</v>
      </c>
      <c r="B32" s="94"/>
      <c r="C32" s="94"/>
      <c r="D32" s="94"/>
      <c r="E32" s="94"/>
      <c r="F32" s="94"/>
      <c r="G32" s="95"/>
      <c r="H32" s="91">
        <v>60</v>
      </c>
      <c r="I32" s="92"/>
    </row>
    <row r="33" spans="1:9" ht="15.75" thickBot="1" x14ac:dyDescent="0.3">
      <c r="A33" s="93" t="s">
        <v>145</v>
      </c>
      <c r="B33" s="94"/>
      <c r="C33" s="94"/>
      <c r="D33" s="94"/>
      <c r="E33" s="94"/>
      <c r="F33" s="94"/>
      <c r="G33" s="95"/>
      <c r="H33" s="91">
        <v>230</v>
      </c>
      <c r="I33" s="92"/>
    </row>
    <row r="34" spans="1:9" ht="15.75" thickBot="1" x14ac:dyDescent="0.3">
      <c r="A34" s="93" t="s">
        <v>146</v>
      </c>
      <c r="B34" s="94"/>
      <c r="C34" s="94"/>
      <c r="D34" s="94"/>
      <c r="E34" s="94"/>
      <c r="F34" s="94"/>
      <c r="G34" s="95"/>
      <c r="H34" s="91">
        <v>12</v>
      </c>
      <c r="I34" s="92"/>
    </row>
    <row r="35" spans="1:9" ht="15.75" thickBot="1" x14ac:dyDescent="0.3">
      <c r="A35" s="93" t="s">
        <v>147</v>
      </c>
      <c r="B35" s="94"/>
      <c r="C35" s="94"/>
      <c r="D35" s="94"/>
      <c r="E35" s="94"/>
      <c r="F35" s="94"/>
      <c r="G35" s="95"/>
      <c r="H35" s="91">
        <v>48</v>
      </c>
      <c r="I35" s="92"/>
    </row>
    <row r="36" spans="1:9" ht="15.75" thickBot="1" x14ac:dyDescent="0.3">
      <c r="A36" s="93" t="s">
        <v>148</v>
      </c>
      <c r="B36" s="94"/>
      <c r="C36" s="94"/>
      <c r="D36" s="94"/>
      <c r="E36" s="94"/>
      <c r="F36" s="94"/>
      <c r="G36" s="95"/>
      <c r="H36" s="91">
        <v>24</v>
      </c>
      <c r="I36" s="92"/>
    </row>
    <row r="37" spans="1:9" ht="15.75" thickBot="1" x14ac:dyDescent="0.3">
      <c r="A37" s="9"/>
      <c r="B37" s="76"/>
      <c r="C37" s="76"/>
      <c r="D37" s="76"/>
      <c r="E37" s="76"/>
      <c r="F37" s="76"/>
      <c r="G37" s="10"/>
      <c r="H37" s="64"/>
      <c r="I37" s="65"/>
    </row>
    <row r="38" spans="1:9" ht="15.75" thickBot="1" x14ac:dyDescent="0.3">
      <c r="A38" s="61" t="s">
        <v>14</v>
      </c>
      <c r="B38" s="62"/>
      <c r="C38" s="62"/>
      <c r="D38" s="62"/>
      <c r="E38" s="62"/>
      <c r="F38" s="62"/>
      <c r="G38" s="63"/>
      <c r="H38" s="64">
        <f>H10+H29</f>
        <v>120474.12999999999</v>
      </c>
      <c r="I38" s="65"/>
    </row>
    <row r="39" spans="1:9" x14ac:dyDescent="0.25">
      <c r="A39" s="66"/>
      <c r="B39" s="67"/>
      <c r="C39" s="67"/>
      <c r="D39" s="67"/>
      <c r="E39" s="67"/>
      <c r="F39" s="67"/>
      <c r="G39" s="68"/>
      <c r="H39" s="66"/>
      <c r="I39" s="68"/>
    </row>
    <row r="40" spans="1:9" x14ac:dyDescent="0.25">
      <c r="A40" s="11" t="s">
        <v>80</v>
      </c>
      <c r="B40" s="12"/>
      <c r="C40" s="12"/>
      <c r="D40" s="12"/>
      <c r="E40" s="12"/>
      <c r="F40" s="12"/>
      <c r="G40" s="13"/>
      <c r="H40" s="43">
        <f>H4+H10-H27</f>
        <v>174973.72000000003</v>
      </c>
      <c r="I40" s="27"/>
    </row>
    <row r="41" spans="1:9" x14ac:dyDescent="0.25">
      <c r="A41" s="11" t="s">
        <v>81</v>
      </c>
      <c r="B41" s="12"/>
      <c r="C41" s="12"/>
      <c r="D41" s="12"/>
      <c r="E41" s="12"/>
      <c r="F41" s="12"/>
      <c r="G41" s="13"/>
      <c r="H41" s="43">
        <f>H6+H7+H8-H29</f>
        <v>254489.87</v>
      </c>
      <c r="I41" s="44"/>
    </row>
    <row r="42" spans="1:9" x14ac:dyDescent="0.25">
      <c r="A42" s="77"/>
      <c r="B42" s="78"/>
      <c r="C42" s="78"/>
      <c r="D42" s="78"/>
      <c r="E42" s="78"/>
      <c r="F42" s="78"/>
      <c r="G42" s="79"/>
      <c r="H42" s="26"/>
      <c r="I42" s="27"/>
    </row>
    <row r="43" spans="1:9" x14ac:dyDescent="0.25">
      <c r="A43" s="81" t="s">
        <v>15</v>
      </c>
      <c r="B43" s="82"/>
      <c r="C43" s="82"/>
      <c r="D43" s="82"/>
      <c r="E43" s="82"/>
      <c r="F43" s="82"/>
      <c r="G43" s="83"/>
      <c r="H43" s="45"/>
      <c r="I43" s="47"/>
    </row>
    <row r="44" spans="1:9" x14ac:dyDescent="0.25">
      <c r="A44" s="48" t="s">
        <v>16</v>
      </c>
      <c r="B44" s="49"/>
      <c r="C44" s="49"/>
      <c r="D44" s="49"/>
      <c r="E44" s="49"/>
      <c r="F44" s="49"/>
      <c r="G44" s="50"/>
      <c r="H44" s="84">
        <v>12</v>
      </c>
      <c r="I44" s="85"/>
    </row>
    <row r="45" spans="1:9" ht="15.75" thickBot="1" x14ac:dyDescent="0.3">
      <c r="A45" s="86" t="s">
        <v>55</v>
      </c>
      <c r="B45" s="87"/>
      <c r="C45" s="87"/>
      <c r="D45" s="87"/>
      <c r="E45" s="87"/>
      <c r="F45" s="87"/>
      <c r="G45" s="88"/>
      <c r="H45" s="89">
        <f>(H10/H27+H29/H7)*H44</f>
        <v>12.768706721751791</v>
      </c>
      <c r="I45" s="90"/>
    </row>
    <row r="48" spans="1:9" x14ac:dyDescent="0.25">
      <c r="A48" s="80" t="s">
        <v>19</v>
      </c>
      <c r="B48" s="80"/>
      <c r="C48" s="80"/>
      <c r="G48" s="80" t="s">
        <v>20</v>
      </c>
      <c r="H48" s="80"/>
      <c r="I48" s="80"/>
    </row>
  </sheetData>
  <mergeCells count="88">
    <mergeCell ref="A34:G34"/>
    <mergeCell ref="H34:I34"/>
    <mergeCell ref="A35:G35"/>
    <mergeCell ref="A31:G31"/>
    <mergeCell ref="H31:I31"/>
    <mergeCell ref="A32:G32"/>
    <mergeCell ref="H32:I32"/>
    <mergeCell ref="A33:G33"/>
    <mergeCell ref="H33:I33"/>
    <mergeCell ref="A41:G41"/>
    <mergeCell ref="H41:I41"/>
    <mergeCell ref="A40:G40"/>
    <mergeCell ref="H40:I40"/>
    <mergeCell ref="H35:I35"/>
    <mergeCell ref="A36:G36"/>
    <mergeCell ref="H36:I36"/>
    <mergeCell ref="A42:G42"/>
    <mergeCell ref="H42:I42"/>
    <mergeCell ref="A48:C48"/>
    <mergeCell ref="G48:I48"/>
    <mergeCell ref="A43:G43"/>
    <mergeCell ref="H43:I43"/>
    <mergeCell ref="A44:G44"/>
    <mergeCell ref="H44:I44"/>
    <mergeCell ref="A45:G45"/>
    <mergeCell ref="H45:I45"/>
    <mergeCell ref="A25:G25"/>
    <mergeCell ref="H25:I25"/>
    <mergeCell ref="A38:G38"/>
    <mergeCell ref="H38:I38"/>
    <mergeCell ref="A39:G39"/>
    <mergeCell ref="H39:I39"/>
    <mergeCell ref="A29:G29"/>
    <mergeCell ref="H29:I29"/>
    <mergeCell ref="A28:G28"/>
    <mergeCell ref="H28:I28"/>
    <mergeCell ref="A27:G27"/>
    <mergeCell ref="H27:I27"/>
    <mergeCell ref="A26:G26"/>
    <mergeCell ref="H26:I26"/>
    <mergeCell ref="A37:G37"/>
    <mergeCell ref="H37:I37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4:G24"/>
    <mergeCell ref="H24:I24"/>
    <mergeCell ref="A21:G21"/>
    <mergeCell ref="H21:I21"/>
    <mergeCell ref="A22:G22"/>
    <mergeCell ref="H22:I22"/>
    <mergeCell ref="A23:G23"/>
    <mergeCell ref="H23:I23"/>
    <mergeCell ref="A5:G5"/>
    <mergeCell ref="H5:I5"/>
    <mergeCell ref="A6:G6"/>
    <mergeCell ref="H6:I6"/>
    <mergeCell ref="A9:G9"/>
    <mergeCell ref="H9:I9"/>
    <mergeCell ref="A13:G13"/>
    <mergeCell ref="H13:I13"/>
    <mergeCell ref="A30:G30"/>
    <mergeCell ref="H30:I30"/>
    <mergeCell ref="A7:G7"/>
    <mergeCell ref="H7:I7"/>
    <mergeCell ref="A8:G8"/>
    <mergeCell ref="H8:I8"/>
    <mergeCell ref="A10:G10"/>
    <mergeCell ref="H10:I10"/>
    <mergeCell ref="A11:G11"/>
    <mergeCell ref="H11:I11"/>
    <mergeCell ref="A12:G12"/>
    <mergeCell ref="H12:I12"/>
    <mergeCell ref="A14:G14"/>
    <mergeCell ref="H14:I14"/>
    <mergeCell ref="A1:I1"/>
    <mergeCell ref="C2:F2"/>
    <mergeCell ref="A3:G3"/>
    <mergeCell ref="H3:I3"/>
    <mergeCell ref="A4:G4"/>
    <mergeCell ref="H4:I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9" workbookViewId="0">
      <selection activeCell="K27" sqref="K27"/>
    </sheetView>
  </sheetViews>
  <sheetFormatPr defaultRowHeight="15" x14ac:dyDescent="0.25"/>
  <sheetData>
    <row r="1" spans="1:9" ht="18.75" x14ac:dyDescent="0.3">
      <c r="A1" s="4" t="s">
        <v>31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106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40" t="s">
        <v>107</v>
      </c>
      <c r="B4" s="41"/>
      <c r="C4" s="41"/>
      <c r="D4" s="41"/>
      <c r="E4" s="41"/>
      <c r="F4" s="41"/>
      <c r="G4" s="159"/>
      <c r="H4" s="174">
        <v>84443.97</v>
      </c>
      <c r="I4" s="171"/>
    </row>
    <row r="5" spans="1:9" x14ac:dyDescent="0.25">
      <c r="A5" s="45"/>
      <c r="B5" s="46"/>
      <c r="C5" s="46"/>
      <c r="D5" s="46"/>
      <c r="E5" s="46"/>
      <c r="F5" s="46"/>
      <c r="G5" s="47"/>
      <c r="H5" s="26"/>
      <c r="I5" s="27"/>
    </row>
    <row r="6" spans="1:9" x14ac:dyDescent="0.25">
      <c r="A6" s="11" t="s">
        <v>84</v>
      </c>
      <c r="B6" s="12"/>
      <c r="C6" s="12"/>
      <c r="D6" s="12"/>
      <c r="E6" s="12"/>
      <c r="F6" s="12"/>
      <c r="G6" s="13"/>
      <c r="H6" s="175">
        <v>393595.52</v>
      </c>
      <c r="I6" s="198"/>
    </row>
    <row r="7" spans="1:9" x14ac:dyDescent="0.25">
      <c r="A7" s="11" t="s">
        <v>69</v>
      </c>
      <c r="B7" s="12"/>
      <c r="C7" s="12"/>
      <c r="D7" s="12"/>
      <c r="E7" s="12"/>
      <c r="F7" s="12"/>
      <c r="G7" s="13"/>
      <c r="H7" s="26">
        <v>18236.36</v>
      </c>
      <c r="I7" s="27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51">
        <v>1440</v>
      </c>
      <c r="I8" s="52"/>
    </row>
    <row r="9" spans="1:9" ht="15.75" thickBot="1" x14ac:dyDescent="0.3">
      <c r="A9" s="16"/>
      <c r="B9" s="17"/>
      <c r="C9" s="17"/>
      <c r="D9" s="17"/>
      <c r="E9" s="17"/>
      <c r="F9" s="17"/>
      <c r="G9" s="18"/>
      <c r="H9" s="19"/>
      <c r="I9" s="20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32"/>
      <c r="H10" s="33">
        <f>H11+H12+H13+H14+H15+H17+H18+H31+H20+H21+H22+H23+H24+H25+H26+H19</f>
        <v>99465.93</v>
      </c>
      <c r="I10" s="146"/>
    </row>
    <row r="11" spans="1:9" x14ac:dyDescent="0.25">
      <c r="A11" s="35" t="s">
        <v>60</v>
      </c>
      <c r="B11" s="36"/>
      <c r="C11" s="36"/>
      <c r="D11" s="36"/>
      <c r="E11" s="36"/>
      <c r="F11" s="36"/>
      <c r="G11" s="37"/>
      <c r="H11" s="38">
        <v>1440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57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57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203" t="s">
        <v>0</v>
      </c>
      <c r="B18" s="204"/>
      <c r="C18" s="204"/>
      <c r="D18" s="204"/>
      <c r="E18" s="204"/>
      <c r="F18" s="204"/>
      <c r="G18" s="205"/>
      <c r="H18" s="206">
        <v>0</v>
      </c>
      <c r="I18" s="207"/>
    </row>
    <row r="19" spans="1:9" x14ac:dyDescent="0.25">
      <c r="A19" s="16" t="s">
        <v>53</v>
      </c>
      <c r="B19" s="17"/>
      <c r="C19" s="17"/>
      <c r="D19" s="17"/>
      <c r="E19" s="17"/>
      <c r="F19" s="17"/>
      <c r="G19" s="18"/>
      <c r="H19" s="210">
        <v>1428</v>
      </c>
      <c r="I19" s="211"/>
    </row>
    <row r="20" spans="1:9" x14ac:dyDescent="0.25">
      <c r="A20" s="48" t="s">
        <v>11</v>
      </c>
      <c r="B20" s="49"/>
      <c r="C20" s="49"/>
      <c r="D20" s="49"/>
      <c r="E20" s="49"/>
      <c r="F20" s="49"/>
      <c r="G20" s="50"/>
      <c r="H20" s="214">
        <v>3811.4</v>
      </c>
      <c r="I20" s="215"/>
    </row>
    <row r="21" spans="1:9" x14ac:dyDescent="0.25">
      <c r="A21" s="48" t="s">
        <v>17</v>
      </c>
      <c r="B21" s="49"/>
      <c r="C21" s="49"/>
      <c r="D21" s="49"/>
      <c r="E21" s="49"/>
      <c r="F21" s="49"/>
      <c r="G21" s="50"/>
      <c r="H21" s="212"/>
      <c r="I21" s="213"/>
    </row>
    <row r="22" spans="1:9" x14ac:dyDescent="0.25">
      <c r="A22" s="48" t="s">
        <v>18</v>
      </c>
      <c r="B22" s="49"/>
      <c r="C22" s="49"/>
      <c r="D22" s="49"/>
      <c r="E22" s="49"/>
      <c r="F22" s="49"/>
      <c r="G22" s="50"/>
      <c r="H22" s="212"/>
      <c r="I22" s="213"/>
    </row>
    <row r="23" spans="1:9" x14ac:dyDescent="0.25">
      <c r="A23" s="48" t="s">
        <v>12</v>
      </c>
      <c r="B23" s="49"/>
      <c r="C23" s="49"/>
      <c r="D23" s="49"/>
      <c r="E23" s="49"/>
      <c r="F23" s="49"/>
      <c r="G23" s="50"/>
      <c r="H23" s="212">
        <v>15516.9</v>
      </c>
      <c r="I23" s="213"/>
    </row>
    <row r="24" spans="1:9" x14ac:dyDescent="0.25">
      <c r="A24" s="48" t="s">
        <v>51</v>
      </c>
      <c r="B24" s="49"/>
      <c r="C24" s="49"/>
      <c r="D24" s="49"/>
      <c r="E24" s="49"/>
      <c r="F24" s="49"/>
      <c r="G24" s="50"/>
      <c r="H24" s="210">
        <v>57481.49</v>
      </c>
      <c r="I24" s="211"/>
    </row>
    <row r="25" spans="1:9" x14ac:dyDescent="0.25">
      <c r="A25" s="48" t="s">
        <v>13</v>
      </c>
      <c r="B25" s="49"/>
      <c r="C25" s="49"/>
      <c r="D25" s="49"/>
      <c r="E25" s="49"/>
      <c r="F25" s="49"/>
      <c r="G25" s="50"/>
      <c r="H25" s="208">
        <v>17646.82</v>
      </c>
      <c r="I25" s="209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3"/>
      <c r="H26" s="74">
        <v>1150.9000000000001</v>
      </c>
      <c r="I26" s="75"/>
    </row>
    <row r="27" spans="1:9" s="1" customFormat="1" ht="15.75" thickBot="1" x14ac:dyDescent="0.3">
      <c r="A27" s="30" t="s">
        <v>1</v>
      </c>
      <c r="B27" s="31"/>
      <c r="C27" s="31"/>
      <c r="D27" s="31"/>
      <c r="E27" s="31"/>
      <c r="F27" s="31"/>
      <c r="G27" s="32"/>
      <c r="H27" s="64">
        <v>89341.2</v>
      </c>
      <c r="I27" s="65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221"/>
      <c r="I28" s="222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3"/>
      <c r="H29" s="64">
        <f>H30+H32</f>
        <v>7384</v>
      </c>
      <c r="I29" s="65"/>
    </row>
    <row r="30" spans="1:9" x14ac:dyDescent="0.25">
      <c r="A30" s="108" t="s">
        <v>136</v>
      </c>
      <c r="B30" s="109"/>
      <c r="C30" s="109"/>
      <c r="D30" s="109"/>
      <c r="E30" s="109"/>
      <c r="F30" s="109"/>
      <c r="G30" s="110"/>
      <c r="H30" s="111">
        <v>3200</v>
      </c>
      <c r="I30" s="112"/>
    </row>
    <row r="31" spans="1:9" x14ac:dyDescent="0.25">
      <c r="A31" s="140" t="s">
        <v>142</v>
      </c>
      <c r="B31" s="141"/>
      <c r="C31" s="141"/>
      <c r="D31" s="141"/>
      <c r="E31" s="141"/>
      <c r="F31" s="141"/>
      <c r="G31" s="142"/>
      <c r="H31" s="208"/>
      <c r="I31" s="209"/>
    </row>
    <row r="32" spans="1:9" x14ac:dyDescent="0.25">
      <c r="A32" s="127" t="s">
        <v>139</v>
      </c>
      <c r="B32" s="128"/>
      <c r="C32" s="128"/>
      <c r="D32" s="128"/>
      <c r="E32" s="128"/>
      <c r="F32" s="128"/>
      <c r="G32" s="129"/>
      <c r="H32" s="130">
        <v>4184</v>
      </c>
      <c r="I32" s="131"/>
    </row>
    <row r="33" spans="1:9" ht="15.75" thickBot="1" x14ac:dyDescent="0.3">
      <c r="A33" s="216" t="s">
        <v>14</v>
      </c>
      <c r="B33" s="217"/>
      <c r="C33" s="217"/>
      <c r="D33" s="217"/>
      <c r="E33" s="217"/>
      <c r="F33" s="217"/>
      <c r="G33" s="218"/>
      <c r="H33" s="219">
        <f>H10+H29</f>
        <v>106849.93</v>
      </c>
      <c r="I33" s="220"/>
    </row>
    <row r="34" spans="1:9" x14ac:dyDescent="0.25">
      <c r="A34" s="14"/>
      <c r="B34" s="177"/>
      <c r="C34" s="177"/>
      <c r="D34" s="177"/>
      <c r="E34" s="177"/>
      <c r="F34" s="177"/>
      <c r="G34" s="15"/>
      <c r="H34" s="66"/>
      <c r="I34" s="68"/>
    </row>
    <row r="35" spans="1:9" x14ac:dyDescent="0.25">
      <c r="A35" s="40" t="s">
        <v>108</v>
      </c>
      <c r="B35" s="41"/>
      <c r="C35" s="41"/>
      <c r="D35" s="41"/>
      <c r="E35" s="41"/>
      <c r="F35" s="41"/>
      <c r="G35" s="159"/>
      <c r="H35" s="43">
        <f>H4+H10-H27</f>
        <v>94568.7</v>
      </c>
      <c r="I35" s="44"/>
    </row>
    <row r="36" spans="1:9" x14ac:dyDescent="0.25">
      <c r="A36" s="11" t="s">
        <v>96</v>
      </c>
      <c r="B36" s="12"/>
      <c r="C36" s="12"/>
      <c r="D36" s="12"/>
      <c r="E36" s="12"/>
      <c r="F36" s="12"/>
      <c r="G36" s="13"/>
      <c r="H36" s="43">
        <f>H6-H7-H8+H29</f>
        <v>381303.16000000003</v>
      </c>
      <c r="I36" s="44"/>
    </row>
    <row r="37" spans="1:9" x14ac:dyDescent="0.25">
      <c r="A37" s="118"/>
      <c r="B37" s="119"/>
      <c r="C37" s="119"/>
      <c r="D37" s="119"/>
      <c r="E37" s="119"/>
      <c r="F37" s="119"/>
      <c r="G37" s="120"/>
      <c r="H37" s="45"/>
      <c r="I37" s="47"/>
    </row>
    <row r="38" spans="1:9" x14ac:dyDescent="0.25">
      <c r="A38" s="40" t="s">
        <v>15</v>
      </c>
      <c r="B38" s="41"/>
      <c r="C38" s="41"/>
      <c r="D38" s="41"/>
      <c r="E38" s="41"/>
      <c r="F38" s="41"/>
      <c r="G38" s="42"/>
      <c r="H38" s="19"/>
      <c r="I38" s="20"/>
    </row>
    <row r="39" spans="1:9" x14ac:dyDescent="0.25">
      <c r="A39" s="48" t="s">
        <v>16</v>
      </c>
      <c r="B39" s="49"/>
      <c r="C39" s="49"/>
      <c r="D39" s="49"/>
      <c r="E39" s="49"/>
      <c r="F39" s="49"/>
      <c r="G39" s="50"/>
      <c r="H39" s="84">
        <v>12</v>
      </c>
      <c r="I39" s="85"/>
    </row>
    <row r="40" spans="1:9" ht="15.75" thickBot="1" x14ac:dyDescent="0.3">
      <c r="A40" s="86" t="s">
        <v>58</v>
      </c>
      <c r="B40" s="87"/>
      <c r="C40" s="87"/>
      <c r="D40" s="87"/>
      <c r="E40" s="87"/>
      <c r="F40" s="87"/>
      <c r="G40" s="88"/>
      <c r="H40" s="106">
        <f>(H10/H27+H29/H7)*H39</f>
        <v>18.218782982819583</v>
      </c>
      <c r="I40" s="107"/>
    </row>
    <row r="43" spans="1:9" x14ac:dyDescent="0.25">
      <c r="A43" s="80" t="s">
        <v>19</v>
      </c>
      <c r="B43" s="80"/>
      <c r="C43" s="80"/>
      <c r="G43" s="80" t="s">
        <v>20</v>
      </c>
      <c r="H43" s="80"/>
      <c r="I43" s="80"/>
    </row>
  </sheetData>
  <mergeCells count="78">
    <mergeCell ref="A35:G35"/>
    <mergeCell ref="H35:I35"/>
    <mergeCell ref="A36:G36"/>
    <mergeCell ref="H36:I36"/>
    <mergeCell ref="A43:C43"/>
    <mergeCell ref="G43:I43"/>
    <mergeCell ref="A37:G37"/>
    <mergeCell ref="H37:I37"/>
    <mergeCell ref="A38:G38"/>
    <mergeCell ref="H38:I38"/>
    <mergeCell ref="A39:G39"/>
    <mergeCell ref="H39:I39"/>
    <mergeCell ref="A40:G40"/>
    <mergeCell ref="H40:I40"/>
    <mergeCell ref="A27:G27"/>
    <mergeCell ref="H27:I27"/>
    <mergeCell ref="A28:G28"/>
    <mergeCell ref="H28:I28"/>
    <mergeCell ref="A30:G30"/>
    <mergeCell ref="H30:I30"/>
    <mergeCell ref="A34:G34"/>
    <mergeCell ref="H34:I34"/>
    <mergeCell ref="A29:G29"/>
    <mergeCell ref="H29:I29"/>
    <mergeCell ref="A33:G33"/>
    <mergeCell ref="H33:I33"/>
    <mergeCell ref="A32:G32"/>
    <mergeCell ref="H32:I32"/>
    <mergeCell ref="A24:G24"/>
    <mergeCell ref="H24:I24"/>
    <mergeCell ref="A25:G25"/>
    <mergeCell ref="H25:I25"/>
    <mergeCell ref="A26:G26"/>
    <mergeCell ref="H26:I26"/>
    <mergeCell ref="A10:G10"/>
    <mergeCell ref="H10:I10"/>
    <mergeCell ref="A14:G14"/>
    <mergeCell ref="H14:I14"/>
    <mergeCell ref="A15:G16"/>
    <mergeCell ref="H15:I16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31:G31"/>
    <mergeCell ref="H31:I31"/>
    <mergeCell ref="H19:I19"/>
    <mergeCell ref="A19:G19"/>
    <mergeCell ref="A21:G21"/>
    <mergeCell ref="H21:I21"/>
    <mergeCell ref="A22:G22"/>
    <mergeCell ref="H22:I22"/>
    <mergeCell ref="A20:G20"/>
    <mergeCell ref="H20:I20"/>
    <mergeCell ref="A23:G23"/>
    <mergeCell ref="H23:I23"/>
    <mergeCell ref="A7:G7"/>
    <mergeCell ref="H7:I7"/>
    <mergeCell ref="A9:G9"/>
    <mergeCell ref="H9:I9"/>
    <mergeCell ref="A8:G8"/>
    <mergeCell ref="H8:I8"/>
    <mergeCell ref="A1:I1"/>
    <mergeCell ref="C2:F2"/>
    <mergeCell ref="A3:G3"/>
    <mergeCell ref="H3:I3"/>
    <mergeCell ref="A6:G6"/>
    <mergeCell ref="H4:I4"/>
    <mergeCell ref="H6:I6"/>
    <mergeCell ref="H5:I5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2" workbookViewId="0">
      <selection activeCell="F44" sqref="F44"/>
    </sheetView>
  </sheetViews>
  <sheetFormatPr defaultRowHeight="15" x14ac:dyDescent="0.25"/>
  <sheetData>
    <row r="1" spans="1:9" ht="18.75" x14ac:dyDescent="0.3">
      <c r="A1" s="4" t="s">
        <v>36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7"/>
      <c r="H3" s="9" t="s">
        <v>2</v>
      </c>
      <c r="I3" s="10"/>
    </row>
    <row r="4" spans="1:9" x14ac:dyDescent="0.25">
      <c r="A4" s="11" t="s">
        <v>90</v>
      </c>
      <c r="B4" s="12"/>
      <c r="C4" s="12"/>
      <c r="D4" s="12"/>
      <c r="E4" s="12"/>
      <c r="F4" s="12"/>
      <c r="G4" s="12"/>
      <c r="H4" s="155">
        <v>91183</v>
      </c>
      <c r="I4" s="195"/>
    </row>
    <row r="5" spans="1:9" x14ac:dyDescent="0.25">
      <c r="A5" s="11"/>
      <c r="B5" s="12"/>
      <c r="C5" s="12"/>
      <c r="D5" s="12"/>
      <c r="E5" s="12"/>
      <c r="F5" s="12"/>
      <c r="G5" s="12"/>
      <c r="H5" s="26"/>
      <c r="I5" s="27"/>
    </row>
    <row r="6" spans="1:9" x14ac:dyDescent="0.25">
      <c r="A6" s="11" t="s">
        <v>94</v>
      </c>
      <c r="B6" s="12"/>
      <c r="C6" s="12"/>
      <c r="D6" s="12"/>
      <c r="E6" s="12"/>
      <c r="F6" s="12"/>
      <c r="G6" s="13"/>
      <c r="H6" s="43">
        <v>53714.97</v>
      </c>
      <c r="I6" s="44"/>
    </row>
    <row r="7" spans="1:9" x14ac:dyDescent="0.25">
      <c r="A7" s="11" t="s">
        <v>69</v>
      </c>
      <c r="B7" s="12"/>
      <c r="C7" s="12"/>
      <c r="D7" s="12"/>
      <c r="E7" s="12"/>
      <c r="F7" s="12"/>
      <c r="G7" s="13"/>
      <c r="H7" s="43">
        <v>4153.3999999999996</v>
      </c>
      <c r="I7" s="44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28">
        <v>1020</v>
      </c>
      <c r="I8" s="29"/>
    </row>
    <row r="9" spans="1:9" ht="15.75" thickBot="1" x14ac:dyDescent="0.3">
      <c r="A9" s="45"/>
      <c r="B9" s="46"/>
      <c r="C9" s="46"/>
      <c r="D9" s="46"/>
      <c r="E9" s="46"/>
      <c r="F9" s="46"/>
      <c r="G9" s="47"/>
      <c r="H9" s="45"/>
      <c r="I9" s="47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160"/>
      <c r="H10" s="223">
        <f>H11+H12+H13+H14+H15+H17+H18+H31+H20+H21+H22+H23+H24+H25+H26+H19</f>
        <v>25361.82</v>
      </c>
      <c r="I10" s="224"/>
    </row>
    <row r="11" spans="1:9" x14ac:dyDescent="0.25">
      <c r="A11" s="35" t="s">
        <v>60</v>
      </c>
      <c r="B11" s="36"/>
      <c r="C11" s="36"/>
      <c r="D11" s="36"/>
      <c r="E11" s="36"/>
      <c r="F11" s="36"/>
      <c r="G11" s="36"/>
      <c r="H11" s="99">
        <v>0</v>
      </c>
      <c r="I11" s="100"/>
    </row>
    <row r="12" spans="1:9" x14ac:dyDescent="0.25">
      <c r="A12" s="16" t="s">
        <v>4</v>
      </c>
      <c r="B12" s="17"/>
      <c r="C12" s="17"/>
      <c r="D12" s="17"/>
      <c r="E12" s="17"/>
      <c r="F12" s="17"/>
      <c r="G12" s="15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5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5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161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161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5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162"/>
      <c r="H18" s="19">
        <v>0</v>
      </c>
      <c r="I18" s="20"/>
    </row>
    <row r="19" spans="1:9" x14ac:dyDescent="0.25">
      <c r="A19" s="16" t="s">
        <v>53</v>
      </c>
      <c r="B19" s="17"/>
      <c r="C19" s="17"/>
      <c r="D19" s="17"/>
      <c r="E19" s="17"/>
      <c r="F19" s="17"/>
      <c r="G19" s="158"/>
      <c r="H19" s="28">
        <v>549</v>
      </c>
      <c r="I19" s="29"/>
    </row>
    <row r="20" spans="1:9" x14ac:dyDescent="0.25">
      <c r="A20" s="48" t="s">
        <v>11</v>
      </c>
      <c r="B20" s="49"/>
      <c r="C20" s="49"/>
      <c r="D20" s="49"/>
      <c r="E20" s="49"/>
      <c r="F20" s="49"/>
      <c r="G20" s="49"/>
      <c r="H20" s="45">
        <v>1076.1600000000001</v>
      </c>
      <c r="I20" s="47"/>
    </row>
    <row r="21" spans="1:9" x14ac:dyDescent="0.25">
      <c r="A21" s="48" t="s">
        <v>17</v>
      </c>
      <c r="B21" s="49"/>
      <c r="C21" s="49"/>
      <c r="D21" s="49"/>
      <c r="E21" s="49"/>
      <c r="F21" s="49"/>
      <c r="G21" s="49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49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49"/>
      <c r="H23" s="51">
        <v>3696.75</v>
      </c>
      <c r="I23" s="52"/>
    </row>
    <row r="24" spans="1:9" x14ac:dyDescent="0.25">
      <c r="A24" s="48" t="s">
        <v>51</v>
      </c>
      <c r="B24" s="49"/>
      <c r="C24" s="49"/>
      <c r="D24" s="49"/>
      <c r="E24" s="49"/>
      <c r="F24" s="49"/>
      <c r="G24" s="49"/>
      <c r="H24" s="45">
        <v>13694.41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49"/>
      <c r="H25" s="53">
        <v>4204.18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2"/>
      <c r="H26" s="74">
        <v>1150.9000000000001</v>
      </c>
      <c r="I26" s="75"/>
    </row>
    <row r="27" spans="1:9" s="1" customFormat="1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33">
        <v>20767</v>
      </c>
      <c r="I27" s="163"/>
    </row>
    <row r="28" spans="1:9" s="1" customFormat="1" ht="15.75" thickBot="1" x14ac:dyDescent="0.3">
      <c r="A28" s="9"/>
      <c r="B28" s="76"/>
      <c r="C28" s="76"/>
      <c r="D28" s="76"/>
      <c r="E28" s="76"/>
      <c r="F28" s="76"/>
      <c r="G28" s="10"/>
      <c r="H28" s="9"/>
      <c r="I28" s="10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2"/>
      <c r="H29" s="64">
        <f>H30</f>
        <v>1000</v>
      </c>
      <c r="I29" s="10"/>
    </row>
    <row r="30" spans="1:9" ht="15.75" thickBot="1" x14ac:dyDescent="0.3">
      <c r="A30" s="93" t="s">
        <v>128</v>
      </c>
      <c r="B30" s="94"/>
      <c r="C30" s="94"/>
      <c r="D30" s="94"/>
      <c r="E30" s="94"/>
      <c r="F30" s="94"/>
      <c r="G30" s="95"/>
      <c r="H30" s="180">
        <v>1000</v>
      </c>
      <c r="I30" s="181"/>
    </row>
    <row r="31" spans="1:9" ht="15.75" thickBot="1" x14ac:dyDescent="0.3">
      <c r="A31" s="21" t="s">
        <v>142</v>
      </c>
      <c r="B31" s="22"/>
      <c r="C31" s="22"/>
      <c r="D31" s="22"/>
      <c r="E31" s="22"/>
      <c r="F31" s="22"/>
      <c r="G31" s="22"/>
      <c r="H31" s="24"/>
      <c r="I31" s="25"/>
    </row>
    <row r="32" spans="1:9" ht="15.75" thickBot="1" x14ac:dyDescent="0.3">
      <c r="A32" s="61" t="s">
        <v>14</v>
      </c>
      <c r="B32" s="62"/>
      <c r="C32" s="62"/>
      <c r="D32" s="62"/>
      <c r="E32" s="62"/>
      <c r="F32" s="62"/>
      <c r="G32" s="62"/>
      <c r="H32" s="225">
        <f>H10+H29</f>
        <v>26361.82</v>
      </c>
      <c r="I32" s="226"/>
    </row>
    <row r="33" spans="1:9" x14ac:dyDescent="0.25">
      <c r="A33" s="66"/>
      <c r="B33" s="67"/>
      <c r="C33" s="67"/>
      <c r="D33" s="67"/>
      <c r="E33" s="67"/>
      <c r="F33" s="67"/>
      <c r="G33" s="67"/>
      <c r="H33" s="66"/>
      <c r="I33" s="68"/>
    </row>
    <row r="34" spans="1:9" x14ac:dyDescent="0.25">
      <c r="A34" s="11" t="s">
        <v>91</v>
      </c>
      <c r="B34" s="12"/>
      <c r="C34" s="12"/>
      <c r="D34" s="12"/>
      <c r="E34" s="12"/>
      <c r="F34" s="12"/>
      <c r="G34" s="12"/>
      <c r="H34" s="43">
        <f>H4+H10-H27</f>
        <v>95777.82</v>
      </c>
      <c r="I34" s="44"/>
    </row>
    <row r="35" spans="1:9" x14ac:dyDescent="0.25">
      <c r="A35" s="11" t="s">
        <v>98</v>
      </c>
      <c r="B35" s="12"/>
      <c r="C35" s="12"/>
      <c r="D35" s="12"/>
      <c r="E35" s="12"/>
      <c r="F35" s="12"/>
      <c r="G35" s="12"/>
      <c r="H35" s="43">
        <f>H6-H7-H8+H29</f>
        <v>49541.57</v>
      </c>
      <c r="I35" s="44"/>
    </row>
    <row r="36" spans="1:9" x14ac:dyDescent="0.25">
      <c r="A36" s="40"/>
      <c r="B36" s="41"/>
      <c r="C36" s="41"/>
      <c r="D36" s="41"/>
      <c r="E36" s="41"/>
      <c r="F36" s="41"/>
      <c r="G36" s="159"/>
      <c r="H36" s="26"/>
      <c r="I36" s="27"/>
    </row>
    <row r="37" spans="1:9" x14ac:dyDescent="0.25">
      <c r="A37" s="16" t="s">
        <v>15</v>
      </c>
      <c r="B37" s="17"/>
      <c r="C37" s="17"/>
      <c r="D37" s="17"/>
      <c r="E37" s="17"/>
      <c r="F37" s="17"/>
      <c r="G37" s="158"/>
      <c r="H37" s="19"/>
      <c r="I37" s="20"/>
    </row>
    <row r="38" spans="1:9" x14ac:dyDescent="0.25">
      <c r="A38" s="48" t="s">
        <v>16</v>
      </c>
      <c r="B38" s="49"/>
      <c r="C38" s="49"/>
      <c r="D38" s="49"/>
      <c r="E38" s="49"/>
      <c r="F38" s="49"/>
      <c r="G38" s="49"/>
      <c r="H38" s="43">
        <v>12</v>
      </c>
      <c r="I38" s="44"/>
    </row>
    <row r="39" spans="1:9" ht="15.75" thickBot="1" x14ac:dyDescent="0.3">
      <c r="A39" s="86" t="s">
        <v>55</v>
      </c>
      <c r="B39" s="87"/>
      <c r="C39" s="87"/>
      <c r="D39" s="87"/>
      <c r="E39" s="87"/>
      <c r="F39" s="87"/>
      <c r="G39" s="87"/>
      <c r="H39" s="106">
        <f>(H10/H27+H29/H7)*H38</f>
        <v>17.5442692733664</v>
      </c>
      <c r="I39" s="107"/>
    </row>
    <row r="42" spans="1:9" x14ac:dyDescent="0.25">
      <c r="A42" s="80" t="s">
        <v>19</v>
      </c>
      <c r="B42" s="80"/>
      <c r="C42" s="80"/>
      <c r="G42" s="80" t="s">
        <v>20</v>
      </c>
      <c r="H42" s="80"/>
      <c r="I42" s="80"/>
    </row>
  </sheetData>
  <mergeCells count="76">
    <mergeCell ref="A33:G33"/>
    <mergeCell ref="H33:I33"/>
    <mergeCell ref="A34:G34"/>
    <mergeCell ref="H34:I34"/>
    <mergeCell ref="A35:G35"/>
    <mergeCell ref="H35:I35"/>
    <mergeCell ref="A42:C42"/>
    <mergeCell ref="G42:I42"/>
    <mergeCell ref="A36:G36"/>
    <mergeCell ref="H36:I36"/>
    <mergeCell ref="A37:G37"/>
    <mergeCell ref="H37:I37"/>
    <mergeCell ref="A38:G38"/>
    <mergeCell ref="H38:I38"/>
    <mergeCell ref="A39:G39"/>
    <mergeCell ref="H39:I39"/>
    <mergeCell ref="A24:G24"/>
    <mergeCell ref="H24:I24"/>
    <mergeCell ref="A25:G25"/>
    <mergeCell ref="H25:I25"/>
    <mergeCell ref="A32:G32"/>
    <mergeCell ref="H32:I32"/>
    <mergeCell ref="A26:G26"/>
    <mergeCell ref="H26:I26"/>
    <mergeCell ref="A29:G29"/>
    <mergeCell ref="H29:I29"/>
    <mergeCell ref="A27:G27"/>
    <mergeCell ref="H27:I27"/>
    <mergeCell ref="A28:G28"/>
    <mergeCell ref="H28:I28"/>
    <mergeCell ref="A30:G30"/>
    <mergeCell ref="H30:I30"/>
    <mergeCell ref="A17:G17"/>
    <mergeCell ref="H17:I17"/>
    <mergeCell ref="A18:G18"/>
    <mergeCell ref="H18:I18"/>
    <mergeCell ref="A31:G31"/>
    <mergeCell ref="H31:I31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13:G13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A6:G6"/>
    <mergeCell ref="A8:G8"/>
    <mergeCell ref="H8:I8"/>
    <mergeCell ref="A9:G9"/>
    <mergeCell ref="H9:I9"/>
    <mergeCell ref="H6:I6"/>
    <mergeCell ref="A7:G7"/>
    <mergeCell ref="H7:I7"/>
    <mergeCell ref="A5:G5"/>
    <mergeCell ref="H5:I5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2" workbookViewId="0">
      <selection activeCell="H40" sqref="H40:I40"/>
    </sheetView>
  </sheetViews>
  <sheetFormatPr defaultRowHeight="15" x14ac:dyDescent="0.25"/>
  <sheetData>
    <row r="1" spans="1:9" ht="18.75" x14ac:dyDescent="0.3">
      <c r="A1" s="4" t="s">
        <v>37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90</v>
      </c>
      <c r="B4" s="12"/>
      <c r="C4" s="12"/>
      <c r="D4" s="12"/>
      <c r="E4" s="12"/>
      <c r="F4" s="12"/>
      <c r="G4" s="13"/>
      <c r="H4" s="14">
        <v>144897.26999999999</v>
      </c>
      <c r="I4" s="15"/>
    </row>
    <row r="5" spans="1:9" x14ac:dyDescent="0.25">
      <c r="A5" s="11"/>
      <c r="B5" s="12"/>
      <c r="C5" s="12"/>
      <c r="D5" s="12"/>
      <c r="E5" s="12"/>
      <c r="F5" s="12"/>
      <c r="G5" s="13"/>
      <c r="H5" s="26"/>
      <c r="I5" s="27"/>
    </row>
    <row r="6" spans="1:9" x14ac:dyDescent="0.25">
      <c r="A6" s="11" t="s">
        <v>79</v>
      </c>
      <c r="B6" s="12"/>
      <c r="C6" s="12"/>
      <c r="D6" s="12"/>
      <c r="E6" s="12"/>
      <c r="F6" s="12"/>
      <c r="G6" s="13"/>
      <c r="H6" s="43">
        <v>174898.31</v>
      </c>
      <c r="I6" s="44"/>
    </row>
    <row r="7" spans="1:9" x14ac:dyDescent="0.25">
      <c r="A7" s="11" t="s">
        <v>69</v>
      </c>
      <c r="B7" s="128"/>
      <c r="C7" s="128"/>
      <c r="D7" s="128"/>
      <c r="E7" s="128"/>
      <c r="F7" s="128"/>
      <c r="G7" s="129"/>
      <c r="H7" s="43">
        <v>15418.2</v>
      </c>
      <c r="I7" s="44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51">
        <v>4620</v>
      </c>
      <c r="I8" s="52"/>
    </row>
    <row r="9" spans="1:9" ht="15.75" thickBot="1" x14ac:dyDescent="0.3">
      <c r="A9" s="45"/>
      <c r="B9" s="46"/>
      <c r="C9" s="46"/>
      <c r="D9" s="46"/>
      <c r="E9" s="46"/>
      <c r="F9" s="46"/>
      <c r="G9" s="47"/>
      <c r="H9" s="45"/>
      <c r="I9" s="47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32"/>
      <c r="H10" s="227">
        <f>H11+H12+H13+H14+H15+H17+H18+H31+H20+H21+H22+H23+H24+H25+H26+H19</f>
        <v>79036.87999999999</v>
      </c>
      <c r="I10" s="228"/>
    </row>
    <row r="11" spans="1:9" x14ac:dyDescent="0.25">
      <c r="A11" s="35" t="s">
        <v>60</v>
      </c>
      <c r="B11" s="36"/>
      <c r="C11" s="36"/>
      <c r="D11" s="36"/>
      <c r="E11" s="36"/>
      <c r="F11" s="36"/>
      <c r="G11" s="37"/>
      <c r="H11" s="38">
        <v>0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57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57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203" t="s">
        <v>0</v>
      </c>
      <c r="B18" s="204"/>
      <c r="C18" s="204"/>
      <c r="D18" s="204"/>
      <c r="E18" s="204"/>
      <c r="F18" s="204"/>
      <c r="G18" s="205"/>
      <c r="H18" s="19">
        <v>0</v>
      </c>
      <c r="I18" s="20"/>
    </row>
    <row r="19" spans="1:9" x14ac:dyDescent="0.25">
      <c r="A19" s="48" t="s">
        <v>53</v>
      </c>
      <c r="B19" s="49"/>
      <c r="C19" s="49"/>
      <c r="D19" s="49"/>
      <c r="E19" s="49"/>
      <c r="F19" s="49"/>
      <c r="G19" s="50"/>
      <c r="H19" s="229">
        <v>1128</v>
      </c>
      <c r="I19" s="230"/>
    </row>
    <row r="20" spans="1:9" x14ac:dyDescent="0.25">
      <c r="A20" s="48" t="s">
        <v>11</v>
      </c>
      <c r="B20" s="49"/>
      <c r="C20" s="49"/>
      <c r="D20" s="49"/>
      <c r="E20" s="49"/>
      <c r="F20" s="49"/>
      <c r="G20" s="50"/>
      <c r="H20" s="51">
        <v>2690.4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50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50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50"/>
      <c r="H23" s="45">
        <v>12509.55</v>
      </c>
      <c r="I23" s="47"/>
    </row>
    <row r="24" spans="1:9" x14ac:dyDescent="0.25">
      <c r="A24" s="48" t="s">
        <v>51</v>
      </c>
      <c r="B24" s="49"/>
      <c r="C24" s="49"/>
      <c r="D24" s="49"/>
      <c r="E24" s="49"/>
      <c r="F24" s="49"/>
      <c r="G24" s="50"/>
      <c r="H24" s="45">
        <v>46340.94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50"/>
      <c r="H25" s="53">
        <v>14226.67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3"/>
      <c r="H26" s="74">
        <v>1150.9000000000001</v>
      </c>
      <c r="I26" s="75"/>
    </row>
    <row r="27" spans="1:9" s="1" customFormat="1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33">
        <v>60544.800000000003</v>
      </c>
      <c r="I27" s="163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1" t="s">
        <v>68</v>
      </c>
      <c r="B29" s="231"/>
      <c r="C29" s="231"/>
      <c r="D29" s="231"/>
      <c r="E29" s="231"/>
      <c r="F29" s="231"/>
      <c r="G29" s="232"/>
      <c r="H29" s="233">
        <f>H30+H32</f>
        <v>2286</v>
      </c>
      <c r="I29" s="234"/>
    </row>
    <row r="30" spans="1:9" x14ac:dyDescent="0.25">
      <c r="A30" s="108" t="s">
        <v>161</v>
      </c>
      <c r="B30" s="109"/>
      <c r="C30" s="109"/>
      <c r="D30" s="109"/>
      <c r="E30" s="109"/>
      <c r="F30" s="109"/>
      <c r="G30" s="110"/>
      <c r="H30" s="111">
        <v>2050</v>
      </c>
      <c r="I30" s="112"/>
    </row>
    <row r="31" spans="1:9" x14ac:dyDescent="0.25">
      <c r="A31" s="140" t="s">
        <v>142</v>
      </c>
      <c r="B31" s="141"/>
      <c r="C31" s="141"/>
      <c r="D31" s="141"/>
      <c r="E31" s="141"/>
      <c r="F31" s="141"/>
      <c r="G31" s="142"/>
      <c r="H31" s="45"/>
      <c r="I31" s="47"/>
    </row>
    <row r="32" spans="1:9" ht="15.75" thickBot="1" x14ac:dyDescent="0.3">
      <c r="A32" s="113" t="s">
        <v>150</v>
      </c>
      <c r="B32" s="114"/>
      <c r="C32" s="114"/>
      <c r="D32" s="114"/>
      <c r="E32" s="114"/>
      <c r="F32" s="114"/>
      <c r="G32" s="115"/>
      <c r="H32" s="130">
        <v>236</v>
      </c>
      <c r="I32" s="131"/>
    </row>
    <row r="33" spans="1:9" ht="15.75" thickBot="1" x14ac:dyDescent="0.3">
      <c r="A33" s="61" t="s">
        <v>14</v>
      </c>
      <c r="B33" s="62"/>
      <c r="C33" s="62"/>
      <c r="D33" s="62"/>
      <c r="E33" s="62"/>
      <c r="F33" s="62"/>
      <c r="G33" s="63"/>
      <c r="H33" s="64">
        <f>H10+H29</f>
        <v>81322.87999999999</v>
      </c>
      <c r="I33" s="65"/>
    </row>
    <row r="34" spans="1:9" x14ac:dyDescent="0.25">
      <c r="A34" s="53"/>
      <c r="B34" s="196"/>
      <c r="C34" s="196"/>
      <c r="D34" s="196"/>
      <c r="E34" s="196"/>
      <c r="F34" s="196"/>
      <c r="G34" s="54"/>
      <c r="H34" s="121"/>
      <c r="I34" s="123"/>
    </row>
    <row r="35" spans="1:9" x14ac:dyDescent="0.25">
      <c r="A35" s="11" t="s">
        <v>91</v>
      </c>
      <c r="B35" s="12"/>
      <c r="C35" s="12"/>
      <c r="D35" s="12"/>
      <c r="E35" s="12"/>
      <c r="F35" s="12"/>
      <c r="G35" s="13"/>
      <c r="H35" s="235">
        <f>H4+H10-H27</f>
        <v>163389.34999999998</v>
      </c>
      <c r="I35" s="236"/>
    </row>
    <row r="36" spans="1:9" x14ac:dyDescent="0.25">
      <c r="A36" s="11" t="s">
        <v>109</v>
      </c>
      <c r="B36" s="12"/>
      <c r="C36" s="12"/>
      <c r="D36" s="12"/>
      <c r="E36" s="12"/>
      <c r="F36" s="12"/>
      <c r="G36" s="13"/>
      <c r="H36" s="235">
        <f>H6+H7+H8-H29</f>
        <v>192650.51</v>
      </c>
      <c r="I36" s="236"/>
    </row>
    <row r="37" spans="1:9" x14ac:dyDescent="0.25">
      <c r="A37" s="26"/>
      <c r="B37" s="103"/>
      <c r="C37" s="103"/>
      <c r="D37" s="103"/>
      <c r="E37" s="103"/>
      <c r="F37" s="103"/>
      <c r="G37" s="27"/>
      <c r="H37" s="26"/>
      <c r="I37" s="27"/>
    </row>
    <row r="38" spans="1:9" x14ac:dyDescent="0.25">
      <c r="A38" s="11" t="s">
        <v>15</v>
      </c>
      <c r="B38" s="12"/>
      <c r="C38" s="12"/>
      <c r="D38" s="12"/>
      <c r="E38" s="12"/>
      <c r="F38" s="12"/>
      <c r="G38" s="13"/>
      <c r="H38" s="45"/>
      <c r="I38" s="47"/>
    </row>
    <row r="39" spans="1:9" x14ac:dyDescent="0.25">
      <c r="A39" s="48" t="s">
        <v>16</v>
      </c>
      <c r="B39" s="49"/>
      <c r="C39" s="49"/>
      <c r="D39" s="49"/>
      <c r="E39" s="49"/>
      <c r="F39" s="49"/>
      <c r="G39" s="50"/>
      <c r="H39" s="43">
        <v>10</v>
      </c>
      <c r="I39" s="44"/>
    </row>
    <row r="40" spans="1:9" ht="15.75" thickBot="1" x14ac:dyDescent="0.3">
      <c r="A40" s="86" t="s">
        <v>55</v>
      </c>
      <c r="B40" s="87"/>
      <c r="C40" s="87"/>
      <c r="D40" s="87"/>
      <c r="E40" s="87"/>
      <c r="F40" s="87"/>
      <c r="G40" s="88"/>
      <c r="H40" s="237">
        <f>(H10/H27+H29/H7)*H39</f>
        <v>14.5369438126116</v>
      </c>
      <c r="I40" s="238"/>
    </row>
    <row r="43" spans="1:9" x14ac:dyDescent="0.25">
      <c r="A43" s="80" t="s">
        <v>19</v>
      </c>
      <c r="B43" s="80"/>
      <c r="C43" s="80"/>
      <c r="G43" s="80" t="s">
        <v>20</v>
      </c>
      <c r="H43" s="80"/>
      <c r="I43" s="80"/>
    </row>
  </sheetData>
  <mergeCells count="78">
    <mergeCell ref="A36:G36"/>
    <mergeCell ref="H36:I36"/>
    <mergeCell ref="A37:G37"/>
    <mergeCell ref="H37:I37"/>
    <mergeCell ref="A43:C43"/>
    <mergeCell ref="G43:I43"/>
    <mergeCell ref="A40:G40"/>
    <mergeCell ref="H40:I40"/>
    <mergeCell ref="A38:G38"/>
    <mergeCell ref="H38:I38"/>
    <mergeCell ref="A39:G39"/>
    <mergeCell ref="H39:I39"/>
    <mergeCell ref="A32:G32"/>
    <mergeCell ref="H32:I32"/>
    <mergeCell ref="A34:G34"/>
    <mergeCell ref="H34:I34"/>
    <mergeCell ref="A35:G35"/>
    <mergeCell ref="H35:I35"/>
    <mergeCell ref="A24:G24"/>
    <mergeCell ref="H24:I24"/>
    <mergeCell ref="A25:G25"/>
    <mergeCell ref="H25:I25"/>
    <mergeCell ref="A33:G33"/>
    <mergeCell ref="H33:I33"/>
    <mergeCell ref="A26:G26"/>
    <mergeCell ref="H26:I26"/>
    <mergeCell ref="A29:G29"/>
    <mergeCell ref="H29:I29"/>
    <mergeCell ref="A28:G28"/>
    <mergeCell ref="H28:I28"/>
    <mergeCell ref="A27:G27"/>
    <mergeCell ref="H27:I27"/>
    <mergeCell ref="A30:G30"/>
    <mergeCell ref="H30:I30"/>
    <mergeCell ref="A17:G17"/>
    <mergeCell ref="H17:I17"/>
    <mergeCell ref="A18:G18"/>
    <mergeCell ref="H18:I18"/>
    <mergeCell ref="A31:G31"/>
    <mergeCell ref="H31:I31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13:G13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A7:G7"/>
    <mergeCell ref="H7:I7"/>
    <mergeCell ref="A9:G9"/>
    <mergeCell ref="H9:I9"/>
    <mergeCell ref="A8:G8"/>
    <mergeCell ref="H8:I8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8" workbookViewId="0">
      <selection activeCell="K43" sqref="K43"/>
    </sheetView>
  </sheetViews>
  <sheetFormatPr defaultRowHeight="15" x14ac:dyDescent="0.25"/>
  <sheetData>
    <row r="1" spans="1:9" ht="18.75" x14ac:dyDescent="0.3">
      <c r="A1" s="4" t="s">
        <v>38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90</v>
      </c>
      <c r="B4" s="12"/>
      <c r="C4" s="12"/>
      <c r="D4" s="12"/>
      <c r="E4" s="12"/>
      <c r="F4" s="12"/>
      <c r="G4" s="12"/>
      <c r="H4" s="14">
        <v>174423.99</v>
      </c>
      <c r="I4" s="15"/>
    </row>
    <row r="5" spans="1:9" x14ac:dyDescent="0.25">
      <c r="A5" s="11" t="s">
        <v>110</v>
      </c>
      <c r="B5" s="12"/>
      <c r="C5" s="12"/>
      <c r="D5" s="12"/>
      <c r="E5" s="12"/>
      <c r="F5" s="12"/>
      <c r="G5" s="13"/>
      <c r="H5" s="43">
        <v>3364.43</v>
      </c>
      <c r="I5" s="44"/>
    </row>
    <row r="6" spans="1:9" x14ac:dyDescent="0.25">
      <c r="A6" s="26"/>
      <c r="B6" s="103"/>
      <c r="C6" s="103"/>
      <c r="D6" s="103"/>
      <c r="E6" s="103"/>
      <c r="F6" s="103"/>
      <c r="G6" s="27"/>
      <c r="H6" s="45"/>
      <c r="I6" s="47"/>
    </row>
    <row r="7" spans="1:9" x14ac:dyDescent="0.25">
      <c r="A7" s="11" t="s">
        <v>94</v>
      </c>
      <c r="B7" s="12"/>
      <c r="C7" s="12"/>
      <c r="D7" s="12"/>
      <c r="E7" s="12"/>
      <c r="F7" s="12"/>
      <c r="G7" s="13"/>
      <c r="H7" s="43">
        <v>120816.25</v>
      </c>
      <c r="I7" s="44"/>
    </row>
    <row r="8" spans="1:9" s="1" customFormat="1" x14ac:dyDescent="0.25">
      <c r="A8" s="40" t="s">
        <v>69</v>
      </c>
      <c r="B8" s="41"/>
      <c r="C8" s="41"/>
      <c r="D8" s="41"/>
      <c r="E8" s="41"/>
      <c r="F8" s="41"/>
      <c r="G8" s="42"/>
      <c r="H8" s="26">
        <v>14399.77</v>
      </c>
      <c r="I8" s="27"/>
    </row>
    <row r="9" spans="1:9" x14ac:dyDescent="0.25">
      <c r="A9" s="16" t="s">
        <v>54</v>
      </c>
      <c r="B9" s="17"/>
      <c r="C9" s="17"/>
      <c r="D9" s="17"/>
      <c r="E9" s="17"/>
      <c r="F9" s="17"/>
      <c r="G9" s="18"/>
      <c r="H9" s="51">
        <v>4020</v>
      </c>
      <c r="I9" s="52"/>
    </row>
    <row r="10" spans="1:9" x14ac:dyDescent="0.25">
      <c r="A10" s="26"/>
      <c r="B10" s="103"/>
      <c r="C10" s="103"/>
      <c r="D10" s="103"/>
      <c r="E10" s="103"/>
      <c r="F10" s="103"/>
      <c r="G10" s="27"/>
      <c r="H10" s="45"/>
      <c r="I10" s="47"/>
    </row>
    <row r="11" spans="1:9" x14ac:dyDescent="0.25">
      <c r="A11" s="11" t="s">
        <v>39</v>
      </c>
      <c r="B11" s="12"/>
      <c r="C11" s="12"/>
      <c r="D11" s="12"/>
      <c r="E11" s="12"/>
      <c r="F11" s="12"/>
      <c r="G11" s="13"/>
      <c r="H11" s="43">
        <f>H12</f>
        <v>9.19</v>
      </c>
      <c r="I11" s="27"/>
    </row>
    <row r="12" spans="1:9" x14ac:dyDescent="0.25">
      <c r="A12" s="48" t="s">
        <v>1</v>
      </c>
      <c r="B12" s="49"/>
      <c r="C12" s="49"/>
      <c r="D12" s="49"/>
      <c r="E12" s="49"/>
      <c r="F12" s="49"/>
      <c r="G12" s="50"/>
      <c r="H12" s="45">
        <v>9.19</v>
      </c>
      <c r="I12" s="47"/>
    </row>
    <row r="13" spans="1:9" ht="15.75" thickBot="1" x14ac:dyDescent="0.3">
      <c r="A13" s="16"/>
      <c r="B13" s="17"/>
      <c r="C13" s="17"/>
      <c r="D13" s="17"/>
      <c r="E13" s="17"/>
      <c r="F13" s="17"/>
      <c r="G13" s="158"/>
      <c r="H13" s="239"/>
      <c r="I13" s="240"/>
    </row>
    <row r="14" spans="1:9" ht="15.75" thickBot="1" x14ac:dyDescent="0.3">
      <c r="A14" s="30" t="s">
        <v>65</v>
      </c>
      <c r="B14" s="31"/>
      <c r="C14" s="31"/>
      <c r="D14" s="31"/>
      <c r="E14" s="31"/>
      <c r="F14" s="31"/>
      <c r="G14" s="160"/>
      <c r="H14" s="64">
        <f>H15+H16+H17+H18+H19+H21+H22+H24+H25+H26+H27+H28+H29</f>
        <v>79679.78</v>
      </c>
      <c r="I14" s="65"/>
    </row>
    <row r="15" spans="1:9" x14ac:dyDescent="0.25">
      <c r="A15" s="35" t="s">
        <v>60</v>
      </c>
      <c r="B15" s="36"/>
      <c r="C15" s="36"/>
      <c r="D15" s="36"/>
      <c r="E15" s="36"/>
      <c r="F15" s="36"/>
      <c r="G15" s="36"/>
      <c r="H15" s="38">
        <v>1140</v>
      </c>
      <c r="I15" s="39"/>
    </row>
    <row r="16" spans="1:9" x14ac:dyDescent="0.25">
      <c r="A16" s="16" t="s">
        <v>4</v>
      </c>
      <c r="B16" s="17"/>
      <c r="C16" s="17"/>
      <c r="D16" s="17"/>
      <c r="E16" s="17"/>
      <c r="F16" s="17"/>
      <c r="G16" s="158"/>
      <c r="H16" s="19"/>
      <c r="I16" s="20"/>
    </row>
    <row r="17" spans="1:9" x14ac:dyDescent="0.25">
      <c r="A17" s="16" t="s">
        <v>5</v>
      </c>
      <c r="B17" s="17"/>
      <c r="C17" s="17"/>
      <c r="D17" s="17"/>
      <c r="E17" s="17"/>
      <c r="F17" s="17"/>
      <c r="G17" s="158"/>
      <c r="H17" s="19"/>
      <c r="I17" s="20"/>
    </row>
    <row r="18" spans="1:9" x14ac:dyDescent="0.25">
      <c r="A18" s="16" t="s">
        <v>6</v>
      </c>
      <c r="B18" s="17"/>
      <c r="C18" s="17"/>
      <c r="D18" s="17"/>
      <c r="E18" s="17"/>
      <c r="F18" s="17"/>
      <c r="G18" s="158"/>
      <c r="H18" s="19">
        <v>990.42</v>
      </c>
      <c r="I18" s="20"/>
    </row>
    <row r="19" spans="1:9" x14ac:dyDescent="0.25">
      <c r="A19" s="55" t="s">
        <v>7</v>
      </c>
      <c r="B19" s="56"/>
      <c r="C19" s="56"/>
      <c r="D19" s="56"/>
      <c r="E19" s="56"/>
      <c r="F19" s="56"/>
      <c r="G19" s="161"/>
      <c r="H19" s="19"/>
      <c r="I19" s="20"/>
    </row>
    <row r="20" spans="1:9" x14ac:dyDescent="0.25">
      <c r="A20" s="55"/>
      <c r="B20" s="56"/>
      <c r="C20" s="56"/>
      <c r="D20" s="56"/>
      <c r="E20" s="56"/>
      <c r="F20" s="56"/>
      <c r="G20" s="161"/>
      <c r="H20" s="19"/>
      <c r="I20" s="20"/>
    </row>
    <row r="21" spans="1:9" x14ac:dyDescent="0.25">
      <c r="A21" s="16" t="s">
        <v>9</v>
      </c>
      <c r="B21" s="17"/>
      <c r="C21" s="17"/>
      <c r="D21" s="17"/>
      <c r="E21" s="17"/>
      <c r="F21" s="17"/>
      <c r="G21" s="158"/>
      <c r="H21" s="19"/>
      <c r="I21" s="20"/>
    </row>
    <row r="22" spans="1:9" x14ac:dyDescent="0.25">
      <c r="A22" s="58" t="s">
        <v>0</v>
      </c>
      <c r="B22" s="59"/>
      <c r="C22" s="59"/>
      <c r="D22" s="59"/>
      <c r="E22" s="59"/>
      <c r="F22" s="59"/>
      <c r="G22" s="162"/>
      <c r="H22" s="19">
        <v>0</v>
      </c>
      <c r="I22" s="20"/>
    </row>
    <row r="23" spans="1:9" x14ac:dyDescent="0.25">
      <c r="A23" s="48" t="s">
        <v>53</v>
      </c>
      <c r="B23" s="49"/>
      <c r="C23" s="49"/>
      <c r="D23" s="49"/>
      <c r="E23" s="49"/>
      <c r="F23" s="49"/>
      <c r="G23" s="49"/>
      <c r="H23" s="45" t="s">
        <v>32</v>
      </c>
      <c r="I23" s="47"/>
    </row>
    <row r="24" spans="1:9" x14ac:dyDescent="0.25">
      <c r="A24" s="48" t="s">
        <v>11</v>
      </c>
      <c r="B24" s="49"/>
      <c r="C24" s="49"/>
      <c r="D24" s="49"/>
      <c r="E24" s="49"/>
      <c r="F24" s="49"/>
      <c r="G24" s="49"/>
      <c r="H24" s="51">
        <v>2690.4</v>
      </c>
      <c r="I24" s="52"/>
    </row>
    <row r="25" spans="1:9" x14ac:dyDescent="0.25">
      <c r="A25" s="48" t="s">
        <v>17</v>
      </c>
      <c r="B25" s="49"/>
      <c r="C25" s="49"/>
      <c r="D25" s="49"/>
      <c r="E25" s="49"/>
      <c r="F25" s="49"/>
      <c r="G25" s="49"/>
      <c r="H25" s="45"/>
      <c r="I25" s="47"/>
    </row>
    <row r="26" spans="1:9" x14ac:dyDescent="0.25">
      <c r="A26" s="48" t="s">
        <v>12</v>
      </c>
      <c r="B26" s="49"/>
      <c r="C26" s="49"/>
      <c r="D26" s="49"/>
      <c r="E26" s="49"/>
      <c r="F26" s="49"/>
      <c r="G26" s="49"/>
      <c r="H26" s="45">
        <v>12617.55</v>
      </c>
      <c r="I26" s="47"/>
    </row>
    <row r="27" spans="1:9" x14ac:dyDescent="0.25">
      <c r="A27" s="48" t="s">
        <v>51</v>
      </c>
      <c r="B27" s="49"/>
      <c r="C27" s="49"/>
      <c r="D27" s="49"/>
      <c r="E27" s="49"/>
      <c r="F27" s="49"/>
      <c r="G27" s="49"/>
      <c r="H27" s="45">
        <v>46741.02</v>
      </c>
      <c r="I27" s="47"/>
    </row>
    <row r="28" spans="1:9" x14ac:dyDescent="0.25">
      <c r="A28" s="48" t="s">
        <v>13</v>
      </c>
      <c r="B28" s="49"/>
      <c r="C28" s="49"/>
      <c r="D28" s="49"/>
      <c r="E28" s="49"/>
      <c r="F28" s="49"/>
      <c r="G28" s="49"/>
      <c r="H28" s="53">
        <v>14349.49</v>
      </c>
      <c r="I28" s="54"/>
    </row>
    <row r="29" spans="1:9" ht="15.75" thickBot="1" x14ac:dyDescent="0.3">
      <c r="A29" s="81" t="s">
        <v>50</v>
      </c>
      <c r="B29" s="82"/>
      <c r="C29" s="82"/>
      <c r="D29" s="82"/>
      <c r="E29" s="82"/>
      <c r="F29" s="82"/>
      <c r="G29" s="82"/>
      <c r="H29" s="74">
        <v>1150.9000000000001</v>
      </c>
      <c r="I29" s="75"/>
    </row>
    <row r="30" spans="1:9" s="1" customFormat="1" ht="15.75" thickBot="1" x14ac:dyDescent="0.3">
      <c r="A30" s="30" t="s">
        <v>64</v>
      </c>
      <c r="B30" s="31"/>
      <c r="C30" s="31"/>
      <c r="D30" s="31"/>
      <c r="E30" s="31"/>
      <c r="F30" s="31"/>
      <c r="G30" s="32"/>
      <c r="H30" s="33">
        <v>54126.63</v>
      </c>
      <c r="I30" s="163"/>
    </row>
    <row r="31" spans="1:9" ht="15.75" thickBot="1" x14ac:dyDescent="0.3">
      <c r="A31" s="6"/>
      <c r="B31" s="7"/>
      <c r="C31" s="7"/>
      <c r="D31" s="7"/>
      <c r="E31" s="7"/>
      <c r="F31" s="7"/>
      <c r="G31" s="8"/>
      <c r="H31" s="6"/>
      <c r="I31" s="8"/>
    </row>
    <row r="32" spans="1:9" ht="15.75" thickBot="1" x14ac:dyDescent="0.3">
      <c r="A32" s="61" t="s">
        <v>68</v>
      </c>
      <c r="B32" s="62"/>
      <c r="C32" s="62"/>
      <c r="D32" s="62"/>
      <c r="E32" s="62"/>
      <c r="F32" s="62"/>
      <c r="G32" s="62"/>
      <c r="H32" s="225">
        <f>H33</f>
        <v>2050</v>
      </c>
      <c r="I32" s="226"/>
    </row>
    <row r="33" spans="1:9" ht="15.75" thickBot="1" x14ac:dyDescent="0.3">
      <c r="A33" s="93" t="s">
        <v>130</v>
      </c>
      <c r="B33" s="94"/>
      <c r="C33" s="94"/>
      <c r="D33" s="94"/>
      <c r="E33" s="94"/>
      <c r="F33" s="94"/>
      <c r="G33" s="95"/>
      <c r="H33" s="243">
        <v>2050</v>
      </c>
      <c r="I33" s="244"/>
    </row>
    <row r="34" spans="1:9" ht="15.75" thickBot="1" x14ac:dyDescent="0.3">
      <c r="A34" s="21" t="s">
        <v>142</v>
      </c>
      <c r="B34" s="22"/>
      <c r="C34" s="22"/>
      <c r="D34" s="22"/>
      <c r="E34" s="22"/>
      <c r="F34" s="22"/>
      <c r="G34" s="23"/>
      <c r="H34" s="225"/>
      <c r="I34" s="226"/>
    </row>
    <row r="35" spans="1:9" ht="15.75" thickBot="1" x14ac:dyDescent="0.3">
      <c r="A35" s="61" t="s">
        <v>14</v>
      </c>
      <c r="B35" s="62"/>
      <c r="C35" s="62"/>
      <c r="D35" s="62"/>
      <c r="E35" s="62"/>
      <c r="F35" s="62"/>
      <c r="G35" s="62"/>
      <c r="H35" s="225">
        <f>H14+H32</f>
        <v>81729.78</v>
      </c>
      <c r="I35" s="226"/>
    </row>
    <row r="36" spans="1:9" x14ac:dyDescent="0.25">
      <c r="A36" s="66"/>
      <c r="B36" s="67"/>
      <c r="C36" s="67"/>
      <c r="D36" s="67"/>
      <c r="E36" s="67"/>
      <c r="F36" s="67"/>
      <c r="G36" s="67"/>
      <c r="H36" s="66"/>
      <c r="I36" s="68"/>
    </row>
    <row r="37" spans="1:9" x14ac:dyDescent="0.25">
      <c r="A37" s="11" t="s">
        <v>91</v>
      </c>
      <c r="B37" s="12"/>
      <c r="C37" s="12"/>
      <c r="D37" s="12"/>
      <c r="E37" s="12"/>
      <c r="F37" s="12"/>
      <c r="G37" s="12"/>
      <c r="H37" s="43">
        <f>H4+H14-H30</f>
        <v>199977.13999999998</v>
      </c>
      <c r="I37" s="44"/>
    </row>
    <row r="38" spans="1:9" x14ac:dyDescent="0.25">
      <c r="A38" s="11" t="s">
        <v>98</v>
      </c>
      <c r="B38" s="12"/>
      <c r="C38" s="12"/>
      <c r="D38" s="12"/>
      <c r="E38" s="12"/>
      <c r="F38" s="12"/>
      <c r="G38" s="13"/>
      <c r="H38" s="43">
        <f>H7-H8-H9+H32</f>
        <v>104446.48</v>
      </c>
      <c r="I38" s="44"/>
    </row>
    <row r="39" spans="1:9" x14ac:dyDescent="0.25">
      <c r="A39" s="11" t="s">
        <v>111</v>
      </c>
      <c r="B39" s="12"/>
      <c r="C39" s="12"/>
      <c r="D39" s="12"/>
      <c r="E39" s="12"/>
      <c r="F39" s="12"/>
      <c r="G39" s="13"/>
      <c r="H39" s="43">
        <f>H5-H11</f>
        <v>3355.24</v>
      </c>
      <c r="I39" s="44"/>
    </row>
    <row r="40" spans="1:9" x14ac:dyDescent="0.25">
      <c r="A40" s="26"/>
      <c r="B40" s="103"/>
      <c r="C40" s="103"/>
      <c r="D40" s="103"/>
      <c r="E40" s="103"/>
      <c r="F40" s="103"/>
      <c r="G40" s="103"/>
      <c r="H40" s="26"/>
      <c r="I40" s="27"/>
    </row>
    <row r="41" spans="1:9" x14ac:dyDescent="0.25">
      <c r="A41" s="48" t="s">
        <v>15</v>
      </c>
      <c r="B41" s="49"/>
      <c r="C41" s="49"/>
      <c r="D41" s="49"/>
      <c r="E41" s="49"/>
      <c r="F41" s="49"/>
      <c r="G41" s="49"/>
      <c r="H41" s="45"/>
      <c r="I41" s="47"/>
    </row>
    <row r="42" spans="1:9" x14ac:dyDescent="0.25">
      <c r="A42" s="48" t="s">
        <v>16</v>
      </c>
      <c r="B42" s="49"/>
      <c r="C42" s="49"/>
      <c r="D42" s="49"/>
      <c r="E42" s="49"/>
      <c r="F42" s="49"/>
      <c r="G42" s="49"/>
      <c r="H42" s="26">
        <v>9.5</v>
      </c>
      <c r="I42" s="27"/>
    </row>
    <row r="43" spans="1:9" ht="15.75" thickBot="1" x14ac:dyDescent="0.3">
      <c r="A43" s="86" t="s">
        <v>55</v>
      </c>
      <c r="B43" s="87"/>
      <c r="C43" s="87"/>
      <c r="D43" s="87"/>
      <c r="E43" s="87"/>
      <c r="F43" s="87"/>
      <c r="G43" s="87"/>
      <c r="H43" s="241">
        <f>(H32/H8+H14/H30)*H42</f>
        <v>15.337396536726093</v>
      </c>
      <c r="I43" s="242"/>
    </row>
    <row r="45" spans="1:9" x14ac:dyDescent="0.25">
      <c r="A45" s="80" t="s">
        <v>19</v>
      </c>
      <c r="B45" s="80"/>
      <c r="C45" s="80"/>
      <c r="G45" s="80" t="s">
        <v>20</v>
      </c>
      <c r="H45" s="80"/>
      <c r="I45" s="80"/>
    </row>
  </sheetData>
  <mergeCells count="84">
    <mergeCell ref="A33:G33"/>
    <mergeCell ref="H33:I33"/>
    <mergeCell ref="A34:G34"/>
    <mergeCell ref="H34:I34"/>
    <mergeCell ref="A38:G38"/>
    <mergeCell ref="H38:I38"/>
    <mergeCell ref="H39:I39"/>
    <mergeCell ref="A35:G35"/>
    <mergeCell ref="H35:I35"/>
    <mergeCell ref="A36:G36"/>
    <mergeCell ref="H36:I36"/>
    <mergeCell ref="A45:C45"/>
    <mergeCell ref="G45:I45"/>
    <mergeCell ref="A10:G10"/>
    <mergeCell ref="H10:I10"/>
    <mergeCell ref="H23:I23"/>
    <mergeCell ref="A41:G41"/>
    <mergeCell ref="H41:I41"/>
    <mergeCell ref="A42:G42"/>
    <mergeCell ref="H42:I42"/>
    <mergeCell ref="A43:G43"/>
    <mergeCell ref="H43:I43"/>
    <mergeCell ref="A39:G39"/>
    <mergeCell ref="A40:G40"/>
    <mergeCell ref="H40:I40"/>
    <mergeCell ref="A37:G37"/>
    <mergeCell ref="H37:I37"/>
    <mergeCell ref="H19:I20"/>
    <mergeCell ref="A29:G29"/>
    <mergeCell ref="H29:I29"/>
    <mergeCell ref="A24:G24"/>
    <mergeCell ref="H24:I24"/>
    <mergeCell ref="A25:G25"/>
    <mergeCell ref="H25:I25"/>
    <mergeCell ref="A26:G26"/>
    <mergeCell ref="H26:I26"/>
    <mergeCell ref="A32:G32"/>
    <mergeCell ref="H32:I32"/>
    <mergeCell ref="A31:G31"/>
    <mergeCell ref="H31:I31"/>
    <mergeCell ref="A23:G23"/>
    <mergeCell ref="A27:G27"/>
    <mergeCell ref="H27:I27"/>
    <mergeCell ref="A28:G28"/>
    <mergeCell ref="H28:I28"/>
    <mergeCell ref="A11:G11"/>
    <mergeCell ref="H11:I11"/>
    <mergeCell ref="A14:G14"/>
    <mergeCell ref="H14:I14"/>
    <mergeCell ref="A30:G30"/>
    <mergeCell ref="H30:I30"/>
    <mergeCell ref="A15:G15"/>
    <mergeCell ref="A21:G21"/>
    <mergeCell ref="H21:I21"/>
    <mergeCell ref="A22:G22"/>
    <mergeCell ref="H22:I22"/>
    <mergeCell ref="A17:G17"/>
    <mergeCell ref="H17:I17"/>
    <mergeCell ref="A18:G18"/>
    <mergeCell ref="H18:I18"/>
    <mergeCell ref="A19:G20"/>
    <mergeCell ref="H15:I15"/>
    <mergeCell ref="A16:G16"/>
    <mergeCell ref="H16:I16"/>
    <mergeCell ref="A12:G12"/>
    <mergeCell ref="H12:I12"/>
    <mergeCell ref="A13:G13"/>
    <mergeCell ref="H13:I13"/>
    <mergeCell ref="A8:G8"/>
    <mergeCell ref="H8:I8"/>
    <mergeCell ref="A9:G9"/>
    <mergeCell ref="H7:I7"/>
    <mergeCell ref="A1:I1"/>
    <mergeCell ref="C2:F2"/>
    <mergeCell ref="A3:G3"/>
    <mergeCell ref="H3:I3"/>
    <mergeCell ref="A4:G4"/>
    <mergeCell ref="H4:I4"/>
    <mergeCell ref="A6:G6"/>
    <mergeCell ref="H6:I6"/>
    <mergeCell ref="A7:G7"/>
    <mergeCell ref="A5:G5"/>
    <mergeCell ref="H5:I5"/>
    <mergeCell ref="H9:I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7" workbookViewId="0">
      <selection activeCell="K22" sqref="K22"/>
    </sheetView>
  </sheetViews>
  <sheetFormatPr defaultRowHeight="15" x14ac:dyDescent="0.25"/>
  <sheetData>
    <row r="1" spans="1:9" ht="18.75" x14ac:dyDescent="0.3">
      <c r="A1" s="4" t="s">
        <v>40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68" t="s">
        <v>112</v>
      </c>
      <c r="B4" s="169"/>
      <c r="C4" s="169"/>
      <c r="D4" s="169"/>
      <c r="E4" s="169"/>
      <c r="F4" s="169"/>
      <c r="G4" s="170"/>
      <c r="H4" s="155">
        <v>87441.600000000006</v>
      </c>
      <c r="I4" s="195"/>
    </row>
    <row r="5" spans="1:9" x14ac:dyDescent="0.25">
      <c r="A5" s="11"/>
      <c r="B5" s="12"/>
      <c r="C5" s="12"/>
      <c r="D5" s="12"/>
      <c r="E5" s="12"/>
      <c r="F5" s="12"/>
      <c r="G5" s="13"/>
      <c r="H5" s="26"/>
      <c r="I5" s="27"/>
    </row>
    <row r="6" spans="1:9" x14ac:dyDescent="0.25">
      <c r="A6" s="11" t="s">
        <v>94</v>
      </c>
      <c r="B6" s="12"/>
      <c r="C6" s="12"/>
      <c r="D6" s="12"/>
      <c r="E6" s="12"/>
      <c r="F6" s="12"/>
      <c r="G6" s="13"/>
      <c r="H6" s="43">
        <v>1320</v>
      </c>
      <c r="I6" s="44"/>
    </row>
    <row r="7" spans="1:9" x14ac:dyDescent="0.25">
      <c r="A7" s="16" t="s">
        <v>54</v>
      </c>
      <c r="B7" s="17"/>
      <c r="C7" s="17"/>
      <c r="D7" s="17"/>
      <c r="E7" s="17"/>
      <c r="F7" s="17"/>
      <c r="G7" s="18"/>
      <c r="H7" s="130">
        <v>720</v>
      </c>
      <c r="I7" s="131"/>
    </row>
    <row r="8" spans="1:9" ht="15.75" thickBot="1" x14ac:dyDescent="0.3">
      <c r="A8" s="26"/>
      <c r="B8" s="103"/>
      <c r="C8" s="103"/>
      <c r="D8" s="103"/>
      <c r="E8" s="103"/>
      <c r="F8" s="103"/>
      <c r="G8" s="27"/>
      <c r="H8" s="26"/>
      <c r="I8" s="27"/>
    </row>
    <row r="9" spans="1:9" ht="15.75" thickBot="1" x14ac:dyDescent="0.3">
      <c r="A9" s="30" t="s">
        <v>65</v>
      </c>
      <c r="B9" s="31"/>
      <c r="C9" s="31"/>
      <c r="D9" s="31"/>
      <c r="E9" s="31"/>
      <c r="F9" s="31"/>
      <c r="G9" s="32"/>
      <c r="H9" s="33">
        <f>H10+H11+H12+H13+H14+H16+H17+H19+H20+H21+H22+H23+H24+H25+H18</f>
        <v>53183.710000000006</v>
      </c>
      <c r="I9" s="146"/>
    </row>
    <row r="10" spans="1:9" x14ac:dyDescent="0.25">
      <c r="A10" s="35" t="s">
        <v>60</v>
      </c>
      <c r="B10" s="36"/>
      <c r="C10" s="36"/>
      <c r="D10" s="36"/>
      <c r="E10" s="36"/>
      <c r="F10" s="36"/>
      <c r="G10" s="37"/>
      <c r="H10" s="99">
        <v>0</v>
      </c>
      <c r="I10" s="100"/>
    </row>
    <row r="11" spans="1:9" x14ac:dyDescent="0.25">
      <c r="A11" s="16" t="s">
        <v>4</v>
      </c>
      <c r="B11" s="17"/>
      <c r="C11" s="17"/>
      <c r="D11" s="17"/>
      <c r="E11" s="17"/>
      <c r="F11" s="17"/>
      <c r="G11" s="18"/>
      <c r="H11" s="19"/>
      <c r="I11" s="20"/>
    </row>
    <row r="12" spans="1:9" x14ac:dyDescent="0.25">
      <c r="A12" s="16" t="s">
        <v>5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6</v>
      </c>
      <c r="B13" s="17"/>
      <c r="C13" s="17"/>
      <c r="D13" s="17"/>
      <c r="E13" s="17"/>
      <c r="F13" s="17"/>
      <c r="G13" s="18"/>
      <c r="H13" s="19">
        <v>990.42</v>
      </c>
      <c r="I13" s="20"/>
    </row>
    <row r="14" spans="1:9" x14ac:dyDescent="0.25">
      <c r="A14" s="55" t="s">
        <v>7</v>
      </c>
      <c r="B14" s="56"/>
      <c r="C14" s="56"/>
      <c r="D14" s="56"/>
      <c r="E14" s="56"/>
      <c r="F14" s="56"/>
      <c r="G14" s="57"/>
      <c r="H14" s="19"/>
      <c r="I14" s="20"/>
    </row>
    <row r="15" spans="1:9" x14ac:dyDescent="0.25">
      <c r="A15" s="55"/>
      <c r="B15" s="56"/>
      <c r="C15" s="56"/>
      <c r="D15" s="56"/>
      <c r="E15" s="56"/>
      <c r="F15" s="56"/>
      <c r="G15" s="57"/>
      <c r="H15" s="19"/>
      <c r="I15" s="20"/>
    </row>
    <row r="16" spans="1:9" x14ac:dyDescent="0.25">
      <c r="A16" s="16" t="s">
        <v>9</v>
      </c>
      <c r="B16" s="17"/>
      <c r="C16" s="17"/>
      <c r="D16" s="17"/>
      <c r="E16" s="17"/>
      <c r="F16" s="17"/>
      <c r="G16" s="18"/>
      <c r="H16" s="19"/>
      <c r="I16" s="20"/>
    </row>
    <row r="17" spans="1:9" x14ac:dyDescent="0.25">
      <c r="A17" s="58" t="s">
        <v>0</v>
      </c>
      <c r="B17" s="59"/>
      <c r="C17" s="59"/>
      <c r="D17" s="59"/>
      <c r="E17" s="59"/>
      <c r="F17" s="59"/>
      <c r="G17" s="60"/>
      <c r="H17" s="19"/>
      <c r="I17" s="20"/>
    </row>
    <row r="18" spans="1:9" x14ac:dyDescent="0.25">
      <c r="A18" s="48" t="s">
        <v>53</v>
      </c>
      <c r="B18" s="49"/>
      <c r="C18" s="49"/>
      <c r="D18" s="49"/>
      <c r="E18" s="49"/>
      <c r="F18" s="49"/>
      <c r="G18" s="50"/>
      <c r="H18" s="51">
        <v>2193</v>
      </c>
      <c r="I18" s="52"/>
    </row>
    <row r="19" spans="1:9" x14ac:dyDescent="0.25">
      <c r="A19" s="48" t="s">
        <v>11</v>
      </c>
      <c r="B19" s="49"/>
      <c r="C19" s="49"/>
      <c r="D19" s="49"/>
      <c r="E19" s="49"/>
      <c r="F19" s="49"/>
      <c r="G19" s="50"/>
      <c r="H19" s="51">
        <v>1255.52</v>
      </c>
      <c r="I19" s="52"/>
    </row>
    <row r="20" spans="1:9" x14ac:dyDescent="0.25">
      <c r="A20" s="48" t="s">
        <v>17</v>
      </c>
      <c r="B20" s="49"/>
      <c r="C20" s="49"/>
      <c r="D20" s="49"/>
      <c r="E20" s="49"/>
      <c r="F20" s="49"/>
      <c r="G20" s="50"/>
      <c r="H20" s="45"/>
      <c r="I20" s="47"/>
    </row>
    <row r="21" spans="1:9" x14ac:dyDescent="0.25">
      <c r="A21" s="48" t="s">
        <v>18</v>
      </c>
      <c r="B21" s="49"/>
      <c r="C21" s="49"/>
      <c r="D21" s="49"/>
      <c r="E21" s="49"/>
      <c r="F21" s="49"/>
      <c r="G21" s="50"/>
      <c r="H21" s="53"/>
      <c r="I21" s="54"/>
    </row>
    <row r="22" spans="1:9" x14ac:dyDescent="0.25">
      <c r="A22" s="48" t="s">
        <v>12</v>
      </c>
      <c r="B22" s="49"/>
      <c r="C22" s="49"/>
      <c r="D22" s="49"/>
      <c r="E22" s="49"/>
      <c r="F22" s="49"/>
      <c r="G22" s="50"/>
      <c r="H22" s="51">
        <v>8147.25</v>
      </c>
      <c r="I22" s="52"/>
    </row>
    <row r="23" spans="1:9" x14ac:dyDescent="0.25">
      <c r="A23" s="48" t="s">
        <v>51</v>
      </c>
      <c r="B23" s="49"/>
      <c r="C23" s="49"/>
      <c r="D23" s="49"/>
      <c r="E23" s="49"/>
      <c r="F23" s="49"/>
      <c r="G23" s="50"/>
      <c r="H23" s="45">
        <v>30181.040000000001</v>
      </c>
      <c r="I23" s="47"/>
    </row>
    <row r="24" spans="1:9" x14ac:dyDescent="0.25">
      <c r="A24" s="48" t="s">
        <v>13</v>
      </c>
      <c r="B24" s="49"/>
      <c r="C24" s="49"/>
      <c r="D24" s="49"/>
      <c r="E24" s="49"/>
      <c r="F24" s="49"/>
      <c r="G24" s="50"/>
      <c r="H24" s="53">
        <v>9265.58</v>
      </c>
      <c r="I24" s="54"/>
    </row>
    <row r="25" spans="1:9" ht="15.75" thickBot="1" x14ac:dyDescent="0.3">
      <c r="A25" s="71" t="s">
        <v>50</v>
      </c>
      <c r="B25" s="72"/>
      <c r="C25" s="72"/>
      <c r="D25" s="72"/>
      <c r="E25" s="72"/>
      <c r="F25" s="72"/>
      <c r="G25" s="73"/>
      <c r="H25" s="74">
        <v>1150.9000000000001</v>
      </c>
      <c r="I25" s="75"/>
    </row>
    <row r="26" spans="1:9" s="1" customFormat="1" ht="15.75" thickBot="1" x14ac:dyDescent="0.3">
      <c r="A26" s="30" t="s">
        <v>64</v>
      </c>
      <c r="B26" s="31"/>
      <c r="C26" s="31"/>
      <c r="D26" s="31"/>
      <c r="E26" s="31"/>
      <c r="F26" s="31"/>
      <c r="G26" s="32"/>
      <c r="H26" s="33">
        <v>45781</v>
      </c>
      <c r="I26" s="163"/>
    </row>
    <row r="27" spans="1:9" ht="15.75" thickBot="1" x14ac:dyDescent="0.3">
      <c r="A27" s="124"/>
      <c r="B27" s="125"/>
      <c r="C27" s="125"/>
      <c r="D27" s="125"/>
      <c r="E27" s="125"/>
      <c r="F27" s="125"/>
      <c r="G27" s="126"/>
      <c r="H27" s="124"/>
      <c r="I27" s="126"/>
    </row>
    <row r="28" spans="1:9" ht="15.75" thickBot="1" x14ac:dyDescent="0.3">
      <c r="A28" s="61" t="s">
        <v>68</v>
      </c>
      <c r="B28" s="62"/>
      <c r="C28" s="62"/>
      <c r="D28" s="62"/>
      <c r="E28" s="62"/>
      <c r="F28" s="62"/>
      <c r="G28" s="63"/>
      <c r="H28" s="64">
        <f>H29</f>
        <v>1200</v>
      </c>
      <c r="I28" s="10"/>
    </row>
    <row r="29" spans="1:9" ht="15.75" thickBot="1" x14ac:dyDescent="0.3">
      <c r="A29" s="93" t="s">
        <v>131</v>
      </c>
      <c r="B29" s="94"/>
      <c r="C29" s="94"/>
      <c r="D29" s="94"/>
      <c r="E29" s="94"/>
      <c r="F29" s="94"/>
      <c r="G29" s="95"/>
      <c r="H29" s="180">
        <v>1200</v>
      </c>
      <c r="I29" s="181"/>
    </row>
    <row r="30" spans="1:9" ht="15.75" thickBot="1" x14ac:dyDescent="0.3">
      <c r="A30" s="21" t="s">
        <v>142</v>
      </c>
      <c r="B30" s="22"/>
      <c r="C30" s="22"/>
      <c r="D30" s="22"/>
      <c r="E30" s="22"/>
      <c r="F30" s="22"/>
      <c r="G30" s="23"/>
      <c r="H30" s="6"/>
      <c r="I30" s="8"/>
    </row>
    <row r="31" spans="1:9" ht="15.75" thickBot="1" x14ac:dyDescent="0.3">
      <c r="A31" s="61" t="s">
        <v>14</v>
      </c>
      <c r="B31" s="62"/>
      <c r="C31" s="62"/>
      <c r="D31" s="62"/>
      <c r="E31" s="62"/>
      <c r="F31" s="62"/>
      <c r="G31" s="63"/>
      <c r="H31" s="225">
        <f>H9+H28</f>
        <v>54383.710000000006</v>
      </c>
      <c r="I31" s="226"/>
    </row>
    <row r="32" spans="1:9" x14ac:dyDescent="0.25">
      <c r="A32" s="66"/>
      <c r="B32" s="67"/>
      <c r="C32" s="67"/>
      <c r="D32" s="67"/>
      <c r="E32" s="67"/>
      <c r="F32" s="67"/>
      <c r="G32" s="68"/>
      <c r="H32" s="121"/>
      <c r="I32" s="123"/>
    </row>
    <row r="33" spans="1:9" x14ac:dyDescent="0.25">
      <c r="A33" s="11" t="s">
        <v>113</v>
      </c>
      <c r="B33" s="12"/>
      <c r="C33" s="12"/>
      <c r="D33" s="12"/>
      <c r="E33" s="12"/>
      <c r="F33" s="12"/>
      <c r="G33" s="13"/>
      <c r="H33" s="43">
        <f>H4+H9-H26</f>
        <v>94844.31</v>
      </c>
      <c r="I33" s="27"/>
    </row>
    <row r="34" spans="1:9" x14ac:dyDescent="0.25">
      <c r="A34" s="11" t="s">
        <v>96</v>
      </c>
      <c r="B34" s="12"/>
      <c r="C34" s="12"/>
      <c r="D34" s="12"/>
      <c r="E34" s="12"/>
      <c r="F34" s="12"/>
      <c r="G34" s="13"/>
      <c r="H34" s="182">
        <f>H6-H7+H28</f>
        <v>1800</v>
      </c>
      <c r="I34" s="183"/>
    </row>
    <row r="35" spans="1:9" x14ac:dyDescent="0.25">
      <c r="A35" s="26"/>
      <c r="B35" s="103"/>
      <c r="C35" s="103"/>
      <c r="D35" s="103"/>
      <c r="E35" s="103"/>
      <c r="F35" s="103"/>
      <c r="G35" s="27"/>
      <c r="H35" s="26"/>
      <c r="I35" s="27"/>
    </row>
    <row r="36" spans="1:9" x14ac:dyDescent="0.25">
      <c r="A36" s="81" t="s">
        <v>15</v>
      </c>
      <c r="B36" s="82"/>
      <c r="C36" s="82"/>
      <c r="D36" s="82"/>
      <c r="E36" s="82"/>
      <c r="F36" s="82"/>
      <c r="G36" s="83"/>
      <c r="H36" s="104"/>
      <c r="I36" s="105"/>
    </row>
    <row r="37" spans="1:9" x14ac:dyDescent="0.25">
      <c r="A37" s="48" t="s">
        <v>16</v>
      </c>
      <c r="B37" s="49"/>
      <c r="C37" s="49"/>
      <c r="D37" s="49"/>
      <c r="E37" s="49"/>
      <c r="F37" s="49"/>
      <c r="G37" s="50"/>
      <c r="H37" s="182">
        <v>10</v>
      </c>
      <c r="I37" s="183"/>
    </row>
    <row r="38" spans="1:9" ht="15.75" thickBot="1" x14ac:dyDescent="0.3">
      <c r="A38" s="86" t="s">
        <v>55</v>
      </c>
      <c r="B38" s="87"/>
      <c r="C38" s="87"/>
      <c r="D38" s="87"/>
      <c r="E38" s="87"/>
      <c r="F38" s="87"/>
      <c r="G38" s="88"/>
      <c r="H38" s="241">
        <f>(H9/H26)*H37</f>
        <v>11.616983027893667</v>
      </c>
      <c r="I38" s="242"/>
    </row>
    <row r="42" spans="1:9" x14ac:dyDescent="0.25">
      <c r="A42" s="80" t="s">
        <v>19</v>
      </c>
      <c r="B42" s="80"/>
      <c r="C42" s="80"/>
      <c r="G42" s="80" t="s">
        <v>20</v>
      </c>
      <c r="H42" s="80"/>
      <c r="I42" s="80"/>
    </row>
  </sheetData>
  <mergeCells count="74">
    <mergeCell ref="A6:G6"/>
    <mergeCell ref="H6:I6"/>
    <mergeCell ref="A5:G5"/>
    <mergeCell ref="H5:I5"/>
    <mergeCell ref="A1:I1"/>
    <mergeCell ref="C2:F2"/>
    <mergeCell ref="A3:G3"/>
    <mergeCell ref="H3:I3"/>
    <mergeCell ref="H4:I4"/>
    <mergeCell ref="A4:G4"/>
    <mergeCell ref="A7:G7"/>
    <mergeCell ref="H7:I7"/>
    <mergeCell ref="A8:G8"/>
    <mergeCell ref="H8:I8"/>
    <mergeCell ref="A26:G26"/>
    <mergeCell ref="H26:I26"/>
    <mergeCell ref="A18:G18"/>
    <mergeCell ref="A9:G9"/>
    <mergeCell ref="H9:I9"/>
    <mergeCell ref="A10:G10"/>
    <mergeCell ref="H10:I10"/>
    <mergeCell ref="A11:G11"/>
    <mergeCell ref="H11:I11"/>
    <mergeCell ref="A12:G12"/>
    <mergeCell ref="A16:G16"/>
    <mergeCell ref="H16:I16"/>
    <mergeCell ref="H12:I12"/>
    <mergeCell ref="A13:G13"/>
    <mergeCell ref="H13:I13"/>
    <mergeCell ref="A14:G15"/>
    <mergeCell ref="H14:I15"/>
    <mergeCell ref="H18:I18"/>
    <mergeCell ref="A19:G19"/>
    <mergeCell ref="H19:I19"/>
    <mergeCell ref="A17:G17"/>
    <mergeCell ref="H17:I17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8:G28"/>
    <mergeCell ref="H28:I28"/>
    <mergeCell ref="A31:G31"/>
    <mergeCell ref="H31:I31"/>
    <mergeCell ref="A32:G32"/>
    <mergeCell ref="H32:I32"/>
    <mergeCell ref="A29:G29"/>
    <mergeCell ref="H29:I29"/>
    <mergeCell ref="H30:I30"/>
    <mergeCell ref="A30:G30"/>
    <mergeCell ref="A27:G27"/>
    <mergeCell ref="H27:I27"/>
    <mergeCell ref="A42:C42"/>
    <mergeCell ref="G42:I42"/>
    <mergeCell ref="A35:G35"/>
    <mergeCell ref="H35:I35"/>
    <mergeCell ref="A36:G36"/>
    <mergeCell ref="H36:I36"/>
    <mergeCell ref="A37:G37"/>
    <mergeCell ref="H37:I37"/>
    <mergeCell ref="A33:G33"/>
    <mergeCell ref="H33:I33"/>
    <mergeCell ref="A34:G34"/>
    <mergeCell ref="H34:I34"/>
    <mergeCell ref="A38:G38"/>
    <mergeCell ref="H38:I3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40" sqref="H40:I40"/>
    </sheetView>
  </sheetViews>
  <sheetFormatPr defaultRowHeight="15" x14ac:dyDescent="0.25"/>
  <sheetData>
    <row r="1" spans="1:9" ht="18.75" x14ac:dyDescent="0.3">
      <c r="A1" s="4" t="s">
        <v>41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7"/>
      <c r="H3" s="9" t="s">
        <v>2</v>
      </c>
      <c r="I3" s="10"/>
    </row>
    <row r="4" spans="1:9" x14ac:dyDescent="0.25">
      <c r="A4" s="40" t="s">
        <v>114</v>
      </c>
      <c r="B4" s="41"/>
      <c r="C4" s="41"/>
      <c r="D4" s="41"/>
      <c r="E4" s="41"/>
      <c r="F4" s="41"/>
      <c r="G4" s="42"/>
      <c r="H4" s="245">
        <v>199013.09</v>
      </c>
      <c r="I4" s="246"/>
    </row>
    <row r="5" spans="1:9" x14ac:dyDescent="0.25">
      <c r="A5" s="26"/>
      <c r="B5" s="103"/>
      <c r="C5" s="103"/>
      <c r="D5" s="103"/>
      <c r="E5" s="103"/>
      <c r="F5" s="103"/>
      <c r="G5" s="27"/>
      <c r="H5" s="182"/>
      <c r="I5" s="183"/>
    </row>
    <row r="6" spans="1:9" x14ac:dyDescent="0.25">
      <c r="A6" s="77" t="s">
        <v>115</v>
      </c>
      <c r="B6" s="78"/>
      <c r="C6" s="78"/>
      <c r="D6" s="78"/>
      <c r="E6" s="78"/>
      <c r="F6" s="78"/>
      <c r="G6" s="79"/>
      <c r="H6" s="43">
        <v>32755.5</v>
      </c>
      <c r="I6" s="44"/>
    </row>
    <row r="7" spans="1:9" x14ac:dyDescent="0.25">
      <c r="A7" s="40" t="s">
        <v>69</v>
      </c>
      <c r="B7" s="41"/>
      <c r="C7" s="41"/>
      <c r="D7" s="41"/>
      <c r="E7" s="41"/>
      <c r="F7" s="41"/>
      <c r="G7" s="42"/>
      <c r="H7" s="153">
        <v>5090.43</v>
      </c>
      <c r="I7" s="154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51">
        <v>4020</v>
      </c>
      <c r="I8" s="52"/>
    </row>
    <row r="9" spans="1:9" ht="15.75" thickBot="1" x14ac:dyDescent="0.3">
      <c r="A9" s="26"/>
      <c r="B9" s="103"/>
      <c r="C9" s="103"/>
      <c r="D9" s="103"/>
      <c r="E9" s="103"/>
      <c r="F9" s="103"/>
      <c r="G9" s="27"/>
      <c r="H9" s="45"/>
      <c r="I9" s="47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160"/>
      <c r="H10" s="33">
        <f>H11+H12+H13+H14+H15+H17+H18+H32+H20+H21+H22+H23+H24+H25+H26+H19</f>
        <v>81750.659999999989</v>
      </c>
      <c r="I10" s="146"/>
    </row>
    <row r="11" spans="1:9" x14ac:dyDescent="0.25">
      <c r="A11" s="35" t="s">
        <v>60</v>
      </c>
      <c r="B11" s="36"/>
      <c r="C11" s="36"/>
      <c r="D11" s="36"/>
      <c r="E11" s="36"/>
      <c r="F11" s="36"/>
      <c r="G11" s="36"/>
      <c r="H11" s="99">
        <v>15539</v>
      </c>
      <c r="I11" s="100"/>
    </row>
    <row r="12" spans="1:9" x14ac:dyDescent="0.25">
      <c r="A12" s="16" t="s">
        <v>4</v>
      </c>
      <c r="B12" s="17"/>
      <c r="C12" s="17"/>
      <c r="D12" s="17"/>
      <c r="E12" s="17"/>
      <c r="F12" s="17"/>
      <c r="G12" s="15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5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5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161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161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5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162"/>
      <c r="H18" s="19"/>
      <c r="I18" s="20"/>
    </row>
    <row r="19" spans="1:9" x14ac:dyDescent="0.25">
      <c r="A19" s="16" t="s">
        <v>53</v>
      </c>
      <c r="B19" s="17"/>
      <c r="C19" s="17"/>
      <c r="D19" s="17"/>
      <c r="E19" s="17"/>
      <c r="F19" s="17"/>
      <c r="G19" s="158"/>
      <c r="H19" s="51">
        <v>904.5</v>
      </c>
      <c r="I19" s="52"/>
    </row>
    <row r="20" spans="1:9" x14ac:dyDescent="0.25">
      <c r="A20" s="48" t="s">
        <v>11</v>
      </c>
      <c r="B20" s="49"/>
      <c r="C20" s="49"/>
      <c r="D20" s="49"/>
      <c r="E20" s="49"/>
      <c r="F20" s="49"/>
      <c r="G20" s="49"/>
      <c r="H20" s="51">
        <v>2869.76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49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49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49"/>
      <c r="H23" s="45">
        <v>10321.65</v>
      </c>
      <c r="I23" s="47"/>
    </row>
    <row r="24" spans="1:9" x14ac:dyDescent="0.25">
      <c r="A24" s="48" t="s">
        <v>51</v>
      </c>
      <c r="B24" s="49"/>
      <c r="C24" s="49"/>
      <c r="D24" s="49"/>
      <c r="E24" s="49"/>
      <c r="F24" s="49"/>
      <c r="G24" s="49"/>
      <c r="H24" s="45">
        <v>38235.980000000003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49"/>
      <c r="H25" s="53">
        <v>11738.45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2"/>
      <c r="H26" s="74">
        <v>1150.9000000000001</v>
      </c>
      <c r="I26" s="75"/>
    </row>
    <row r="27" spans="1:9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69">
        <v>37273.769999999997</v>
      </c>
      <c r="I27" s="70"/>
    </row>
    <row r="28" spans="1:9" ht="15.75" thickBot="1" x14ac:dyDescent="0.3">
      <c r="A28" s="124"/>
      <c r="B28" s="125"/>
      <c r="C28" s="125"/>
      <c r="D28" s="125"/>
      <c r="E28" s="125"/>
      <c r="F28" s="125"/>
      <c r="G28" s="126"/>
      <c r="H28" s="124"/>
      <c r="I28" s="126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2"/>
      <c r="H29" s="64">
        <f>H30+H31</f>
        <v>3800</v>
      </c>
      <c r="I29" s="65"/>
    </row>
    <row r="30" spans="1:9" ht="15.75" thickBot="1" x14ac:dyDescent="0.3">
      <c r="A30" s="93" t="s">
        <v>127</v>
      </c>
      <c r="B30" s="94"/>
      <c r="C30" s="94"/>
      <c r="D30" s="94"/>
      <c r="E30" s="94"/>
      <c r="F30" s="94"/>
      <c r="G30" s="95"/>
      <c r="H30" s="91">
        <v>2000</v>
      </c>
      <c r="I30" s="92"/>
    </row>
    <row r="31" spans="1:9" ht="15.75" thickBot="1" x14ac:dyDescent="0.3">
      <c r="A31" s="93" t="s">
        <v>162</v>
      </c>
      <c r="B31" s="94"/>
      <c r="C31" s="94"/>
      <c r="D31" s="94"/>
      <c r="E31" s="94"/>
      <c r="F31" s="94"/>
      <c r="G31" s="95"/>
      <c r="H31" s="180">
        <v>1800</v>
      </c>
      <c r="I31" s="181"/>
    </row>
    <row r="32" spans="1:9" ht="15.75" thickBot="1" x14ac:dyDescent="0.3">
      <c r="A32" s="21" t="s">
        <v>142</v>
      </c>
      <c r="B32" s="22"/>
      <c r="C32" s="22"/>
      <c r="D32" s="22"/>
      <c r="E32" s="22"/>
      <c r="F32" s="22"/>
      <c r="G32" s="22"/>
      <c r="H32" s="24"/>
      <c r="I32" s="25"/>
    </row>
    <row r="33" spans="1:9" ht="15.75" thickBot="1" x14ac:dyDescent="0.3">
      <c r="A33" s="61" t="s">
        <v>14</v>
      </c>
      <c r="B33" s="62"/>
      <c r="C33" s="62"/>
      <c r="D33" s="62"/>
      <c r="E33" s="62"/>
      <c r="F33" s="62"/>
      <c r="G33" s="62"/>
      <c r="H33" s="225">
        <f>H10+H29</f>
        <v>85550.659999999989</v>
      </c>
      <c r="I33" s="226"/>
    </row>
    <row r="34" spans="1:9" x14ac:dyDescent="0.25">
      <c r="A34" s="66"/>
      <c r="B34" s="67"/>
      <c r="C34" s="67"/>
      <c r="D34" s="67"/>
      <c r="E34" s="67"/>
      <c r="F34" s="67"/>
      <c r="G34" s="67"/>
      <c r="H34" s="66"/>
      <c r="I34" s="68"/>
    </row>
    <row r="35" spans="1:9" x14ac:dyDescent="0.25">
      <c r="A35" s="11" t="s">
        <v>91</v>
      </c>
      <c r="B35" s="12"/>
      <c r="C35" s="12"/>
      <c r="D35" s="12"/>
      <c r="E35" s="12"/>
      <c r="F35" s="12"/>
      <c r="G35" s="12"/>
      <c r="H35" s="43">
        <f>H4+H10-H27</f>
        <v>243489.98</v>
      </c>
      <c r="I35" s="44"/>
    </row>
    <row r="36" spans="1:9" x14ac:dyDescent="0.25">
      <c r="A36" s="11" t="s">
        <v>96</v>
      </c>
      <c r="B36" s="12"/>
      <c r="C36" s="12"/>
      <c r="D36" s="12"/>
      <c r="E36" s="12"/>
      <c r="F36" s="12"/>
      <c r="G36" s="12"/>
      <c r="H36" s="43">
        <f>H6-H7-H8+H29</f>
        <v>27445.07</v>
      </c>
      <c r="I36" s="44"/>
    </row>
    <row r="37" spans="1:9" x14ac:dyDescent="0.25">
      <c r="A37" s="40"/>
      <c r="B37" s="41"/>
      <c r="C37" s="41"/>
      <c r="D37" s="41"/>
      <c r="E37" s="41"/>
      <c r="F37" s="41"/>
      <c r="G37" s="159"/>
      <c r="H37" s="26"/>
      <c r="I37" s="27"/>
    </row>
    <row r="38" spans="1:9" x14ac:dyDescent="0.25">
      <c r="A38" s="16" t="s">
        <v>15</v>
      </c>
      <c r="B38" s="17"/>
      <c r="C38" s="17"/>
      <c r="D38" s="17"/>
      <c r="E38" s="17"/>
      <c r="F38" s="17"/>
      <c r="G38" s="158"/>
      <c r="H38" s="19"/>
      <c r="I38" s="20"/>
    </row>
    <row r="39" spans="1:9" x14ac:dyDescent="0.25">
      <c r="A39" s="48" t="s">
        <v>16</v>
      </c>
      <c r="B39" s="49"/>
      <c r="C39" s="49"/>
      <c r="D39" s="49"/>
      <c r="E39" s="49"/>
      <c r="F39" s="49"/>
      <c r="G39" s="49"/>
      <c r="H39" s="43">
        <v>8.5</v>
      </c>
      <c r="I39" s="44"/>
    </row>
    <row r="40" spans="1:9" ht="15.75" thickBot="1" x14ac:dyDescent="0.3">
      <c r="A40" s="86" t="s">
        <v>55</v>
      </c>
      <c r="B40" s="87"/>
      <c r="C40" s="87"/>
      <c r="D40" s="87"/>
      <c r="E40" s="87"/>
      <c r="F40" s="87"/>
      <c r="G40" s="87"/>
      <c r="H40" s="241">
        <f>(H10/H27+H29/H7)*H39</f>
        <v>24.987856768050364</v>
      </c>
      <c r="I40" s="242"/>
    </row>
    <row r="43" spans="1:9" x14ac:dyDescent="0.25">
      <c r="A43" s="80" t="s">
        <v>19</v>
      </c>
      <c r="B43" s="80"/>
      <c r="C43" s="80"/>
      <c r="G43" s="80" t="s">
        <v>20</v>
      </c>
      <c r="H43" s="80"/>
      <c r="I43" s="80"/>
    </row>
  </sheetData>
  <mergeCells count="78">
    <mergeCell ref="A31:G31"/>
    <mergeCell ref="H31:I31"/>
    <mergeCell ref="A7:G7"/>
    <mergeCell ref="H7:I7"/>
    <mergeCell ref="A8:G8"/>
    <mergeCell ref="H8:I8"/>
    <mergeCell ref="A11:G11"/>
    <mergeCell ref="H11:I11"/>
    <mergeCell ref="A10:G10"/>
    <mergeCell ref="H10:I10"/>
    <mergeCell ref="A12:G12"/>
    <mergeCell ref="H12:I12"/>
    <mergeCell ref="A19:G19"/>
    <mergeCell ref="H19:I19"/>
    <mergeCell ref="A28:G28"/>
    <mergeCell ref="H28:I28"/>
    <mergeCell ref="A32:G32"/>
    <mergeCell ref="H32:I32"/>
    <mergeCell ref="A20:G20"/>
    <mergeCell ref="H20:I20"/>
    <mergeCell ref="A17:G17"/>
    <mergeCell ref="H17:I17"/>
    <mergeCell ref="A23:G23"/>
    <mergeCell ref="H23:I23"/>
    <mergeCell ref="A24:G24"/>
    <mergeCell ref="H24:I24"/>
    <mergeCell ref="A30:G30"/>
    <mergeCell ref="H30:I30"/>
    <mergeCell ref="A27:G27"/>
    <mergeCell ref="H27:I27"/>
    <mergeCell ref="A29:G29"/>
    <mergeCell ref="H29:I29"/>
    <mergeCell ref="A1:I1"/>
    <mergeCell ref="C2:F2"/>
    <mergeCell ref="A3:G3"/>
    <mergeCell ref="H3:I3"/>
    <mergeCell ref="A4:G4"/>
    <mergeCell ref="H4:I4"/>
    <mergeCell ref="A5:G5"/>
    <mergeCell ref="H5:I5"/>
    <mergeCell ref="A9:G9"/>
    <mergeCell ref="H9:I9"/>
    <mergeCell ref="A18:G18"/>
    <mergeCell ref="H18:I18"/>
    <mergeCell ref="H13:I13"/>
    <mergeCell ref="A14:G14"/>
    <mergeCell ref="H14:I14"/>
    <mergeCell ref="A15:G16"/>
    <mergeCell ref="H15:I16"/>
    <mergeCell ref="A13:G13"/>
    <mergeCell ref="A6:G6"/>
    <mergeCell ref="H6:I6"/>
    <mergeCell ref="A25:G25"/>
    <mergeCell ref="H25:I25"/>
    <mergeCell ref="A26:G26"/>
    <mergeCell ref="H26:I26"/>
    <mergeCell ref="A21:G21"/>
    <mergeCell ref="H21:I21"/>
    <mergeCell ref="A22:G22"/>
    <mergeCell ref="H22:I22"/>
    <mergeCell ref="A43:C43"/>
    <mergeCell ref="G43:I43"/>
    <mergeCell ref="A39:G39"/>
    <mergeCell ref="H39:I39"/>
    <mergeCell ref="A40:G40"/>
    <mergeCell ref="H40:I40"/>
    <mergeCell ref="A38:G38"/>
    <mergeCell ref="H38:I38"/>
    <mergeCell ref="A37:G37"/>
    <mergeCell ref="A33:G33"/>
    <mergeCell ref="H33:I33"/>
    <mergeCell ref="H34:I34"/>
    <mergeCell ref="A35:G35"/>
    <mergeCell ref="H35:I35"/>
    <mergeCell ref="H37:I37"/>
    <mergeCell ref="A34:G34"/>
    <mergeCell ref="A36:G36"/>
    <mergeCell ref="H36:I3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2" workbookViewId="0">
      <selection activeCell="H39" sqref="H39:I39"/>
    </sheetView>
  </sheetViews>
  <sheetFormatPr defaultRowHeight="15" x14ac:dyDescent="0.25"/>
  <sheetData>
    <row r="1" spans="1:9" ht="18.75" x14ac:dyDescent="0.3">
      <c r="A1" s="4" t="s">
        <v>42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7"/>
      <c r="H3" s="9" t="s">
        <v>2</v>
      </c>
      <c r="I3" s="10"/>
    </row>
    <row r="4" spans="1:9" x14ac:dyDescent="0.25">
      <c r="A4" s="11" t="s">
        <v>90</v>
      </c>
      <c r="B4" s="12"/>
      <c r="C4" s="12"/>
      <c r="D4" s="12"/>
      <c r="E4" s="12"/>
      <c r="F4" s="12"/>
      <c r="G4" s="12"/>
      <c r="H4" s="247">
        <v>127799.34</v>
      </c>
      <c r="I4" s="248"/>
    </row>
    <row r="5" spans="1:9" x14ac:dyDescent="0.25">
      <c r="A5" s="26"/>
      <c r="B5" s="103"/>
      <c r="C5" s="103"/>
      <c r="D5" s="103"/>
      <c r="E5" s="103"/>
      <c r="F5" s="103"/>
      <c r="G5" s="27"/>
      <c r="H5" s="26"/>
      <c r="I5" s="27"/>
    </row>
    <row r="6" spans="1:9" x14ac:dyDescent="0.25">
      <c r="A6" s="11" t="s">
        <v>94</v>
      </c>
      <c r="B6" s="12"/>
      <c r="C6" s="12"/>
      <c r="D6" s="12"/>
      <c r="E6" s="12"/>
      <c r="F6" s="12"/>
      <c r="G6" s="13"/>
      <c r="H6" s="26">
        <v>49322.85</v>
      </c>
      <c r="I6" s="27"/>
    </row>
    <row r="7" spans="1:9" x14ac:dyDescent="0.25">
      <c r="A7" s="11" t="s">
        <v>69</v>
      </c>
      <c r="B7" s="12"/>
      <c r="C7" s="12"/>
      <c r="D7" s="12"/>
      <c r="E7" s="12"/>
      <c r="F7" s="12"/>
      <c r="G7" s="13"/>
      <c r="H7" s="43">
        <v>3677.2</v>
      </c>
      <c r="I7" s="44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130">
        <v>3720</v>
      </c>
      <c r="I8" s="131"/>
    </row>
    <row r="9" spans="1:9" ht="15.75" thickBot="1" x14ac:dyDescent="0.3">
      <c r="A9" s="26"/>
      <c r="B9" s="103"/>
      <c r="C9" s="103"/>
      <c r="D9" s="103"/>
      <c r="E9" s="103"/>
      <c r="F9" s="103"/>
      <c r="G9" s="27"/>
      <c r="H9" s="26"/>
      <c r="I9" s="27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160"/>
      <c r="H10" s="33">
        <f>H11+H12+H13+H14+H15+H17+H18+H31+H20+H21+H22+H23+H24+H25+H26+H19</f>
        <v>37675.68</v>
      </c>
      <c r="I10" s="146"/>
    </row>
    <row r="11" spans="1:9" x14ac:dyDescent="0.25">
      <c r="A11" s="35" t="s">
        <v>60</v>
      </c>
      <c r="B11" s="36"/>
      <c r="C11" s="36"/>
      <c r="D11" s="36"/>
      <c r="E11" s="36"/>
      <c r="F11" s="36"/>
      <c r="G11" s="36"/>
      <c r="H11" s="38">
        <v>0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5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5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5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161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161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5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162"/>
      <c r="H18" s="19"/>
      <c r="I18" s="20"/>
    </row>
    <row r="19" spans="1:9" x14ac:dyDescent="0.25">
      <c r="A19" s="16" t="s">
        <v>53</v>
      </c>
      <c r="B19" s="17"/>
      <c r="C19" s="17"/>
      <c r="D19" s="17"/>
      <c r="E19" s="17"/>
      <c r="F19" s="17"/>
      <c r="G19" s="158"/>
      <c r="H19" s="51">
        <v>1161</v>
      </c>
      <c r="I19" s="52"/>
    </row>
    <row r="20" spans="1:9" x14ac:dyDescent="0.25">
      <c r="A20" s="48" t="s">
        <v>11</v>
      </c>
      <c r="B20" s="49"/>
      <c r="C20" s="49"/>
      <c r="D20" s="49"/>
      <c r="E20" s="49"/>
      <c r="F20" s="49"/>
      <c r="G20" s="49"/>
      <c r="H20" s="51">
        <v>1434.88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49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49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49"/>
      <c r="H23" s="51">
        <v>5638.5</v>
      </c>
      <c r="I23" s="52"/>
    </row>
    <row r="24" spans="1:9" x14ac:dyDescent="0.25">
      <c r="A24" s="48" t="s">
        <v>51</v>
      </c>
      <c r="B24" s="49"/>
      <c r="C24" s="49"/>
      <c r="D24" s="49"/>
      <c r="E24" s="49"/>
      <c r="F24" s="49"/>
      <c r="G24" s="49"/>
      <c r="H24" s="45">
        <v>20887.509999999998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49"/>
      <c r="H25" s="53">
        <v>6412.47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2"/>
      <c r="H26" s="74">
        <v>1150.9000000000001</v>
      </c>
      <c r="I26" s="75"/>
    </row>
    <row r="27" spans="1:9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33">
        <v>31933.8</v>
      </c>
      <c r="I27" s="163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2"/>
      <c r="H29" s="64">
        <f>H30</f>
        <v>1000</v>
      </c>
      <c r="I29" s="65"/>
    </row>
    <row r="30" spans="1:9" x14ac:dyDescent="0.25">
      <c r="A30" s="108" t="s">
        <v>132</v>
      </c>
      <c r="B30" s="109"/>
      <c r="C30" s="109"/>
      <c r="D30" s="109"/>
      <c r="E30" s="109"/>
      <c r="F30" s="109"/>
      <c r="G30" s="110"/>
      <c r="H30" s="111">
        <v>1000</v>
      </c>
      <c r="I30" s="112"/>
    </row>
    <row r="31" spans="1:9" ht="15.75" thickBot="1" x14ac:dyDescent="0.3">
      <c r="A31" s="118" t="s">
        <v>142</v>
      </c>
      <c r="B31" s="119"/>
      <c r="C31" s="119"/>
      <c r="D31" s="119"/>
      <c r="E31" s="119"/>
      <c r="F31" s="119"/>
      <c r="G31" s="120"/>
      <c r="H31" s="104"/>
      <c r="I31" s="105"/>
    </row>
    <row r="32" spans="1:9" ht="15.75" thickBot="1" x14ac:dyDescent="0.3">
      <c r="A32" s="61" t="s">
        <v>14</v>
      </c>
      <c r="B32" s="62"/>
      <c r="C32" s="62"/>
      <c r="D32" s="62"/>
      <c r="E32" s="62"/>
      <c r="F32" s="62"/>
      <c r="G32" s="62"/>
      <c r="H32" s="225">
        <f>H10+H29</f>
        <v>38675.68</v>
      </c>
      <c r="I32" s="226"/>
    </row>
    <row r="33" spans="1:9" x14ac:dyDescent="0.25">
      <c r="A33" s="66"/>
      <c r="B33" s="67"/>
      <c r="C33" s="67"/>
      <c r="D33" s="67"/>
      <c r="E33" s="67"/>
      <c r="F33" s="67"/>
      <c r="G33" s="67"/>
      <c r="H33" s="66"/>
      <c r="I33" s="68"/>
    </row>
    <row r="34" spans="1:9" x14ac:dyDescent="0.25">
      <c r="A34" s="11" t="s">
        <v>116</v>
      </c>
      <c r="B34" s="12"/>
      <c r="C34" s="12"/>
      <c r="D34" s="12"/>
      <c r="E34" s="12"/>
      <c r="F34" s="12"/>
      <c r="G34" s="12"/>
      <c r="H34" s="43">
        <f>H4+H10-H27</f>
        <v>133541.22</v>
      </c>
      <c r="I34" s="27"/>
    </row>
    <row r="35" spans="1:9" x14ac:dyDescent="0.25">
      <c r="A35" s="77" t="s">
        <v>117</v>
      </c>
      <c r="B35" s="78"/>
      <c r="C35" s="78"/>
      <c r="D35" s="78"/>
      <c r="E35" s="78"/>
      <c r="F35" s="78"/>
      <c r="G35" s="78"/>
      <c r="H35" s="235">
        <f>H6-H7-H8+H29</f>
        <v>42925.65</v>
      </c>
      <c r="I35" s="236"/>
    </row>
    <row r="36" spans="1:9" x14ac:dyDescent="0.25">
      <c r="A36" s="40"/>
      <c r="B36" s="41"/>
      <c r="C36" s="41"/>
      <c r="D36" s="41"/>
      <c r="E36" s="41"/>
      <c r="F36" s="41"/>
      <c r="G36" s="159"/>
      <c r="H36" s="26"/>
      <c r="I36" s="27"/>
    </row>
    <row r="37" spans="1:9" x14ac:dyDescent="0.25">
      <c r="A37" s="16" t="s">
        <v>15</v>
      </c>
      <c r="B37" s="17"/>
      <c r="C37" s="17"/>
      <c r="D37" s="17"/>
      <c r="E37" s="17"/>
      <c r="F37" s="17"/>
      <c r="G37" s="158"/>
      <c r="H37" s="19"/>
      <c r="I37" s="20"/>
    </row>
    <row r="38" spans="1:9" x14ac:dyDescent="0.25">
      <c r="A38" s="48" t="s">
        <v>16</v>
      </c>
      <c r="B38" s="49"/>
      <c r="C38" s="49"/>
      <c r="D38" s="49"/>
      <c r="E38" s="49"/>
      <c r="F38" s="49"/>
      <c r="G38" s="49"/>
      <c r="H38" s="43">
        <v>10</v>
      </c>
      <c r="I38" s="44"/>
    </row>
    <row r="39" spans="1:9" ht="15.75" thickBot="1" x14ac:dyDescent="0.3">
      <c r="A39" s="86" t="s">
        <v>55</v>
      </c>
      <c r="B39" s="87"/>
      <c r="C39" s="87"/>
      <c r="D39" s="87"/>
      <c r="E39" s="87"/>
      <c r="F39" s="87"/>
      <c r="G39" s="87"/>
      <c r="H39" s="241">
        <f>(H10/H27+H29/H7)*H38</f>
        <v>14.517517689941343</v>
      </c>
      <c r="I39" s="242"/>
    </row>
    <row r="42" spans="1:9" x14ac:dyDescent="0.25">
      <c r="A42" s="80" t="s">
        <v>19</v>
      </c>
      <c r="B42" s="80"/>
      <c r="C42" s="80"/>
      <c r="G42" s="80" t="s">
        <v>20</v>
      </c>
      <c r="H42" s="80"/>
      <c r="I42" s="80"/>
    </row>
  </sheetData>
  <mergeCells count="76">
    <mergeCell ref="A6:G6"/>
    <mergeCell ref="A5:G5"/>
    <mergeCell ref="H5:I5"/>
    <mergeCell ref="H6:I6"/>
    <mergeCell ref="A7:G7"/>
    <mergeCell ref="H7:I7"/>
    <mergeCell ref="A1:I1"/>
    <mergeCell ref="C2:F2"/>
    <mergeCell ref="A3:G3"/>
    <mergeCell ref="H3:I3"/>
    <mergeCell ref="A4:G4"/>
    <mergeCell ref="H4:I4"/>
    <mergeCell ref="A9:G9"/>
    <mergeCell ref="H9:I9"/>
    <mergeCell ref="A27:G27"/>
    <mergeCell ref="H27:I27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A31:G31"/>
    <mergeCell ref="H31:I31"/>
    <mergeCell ref="A20:G20"/>
    <mergeCell ref="H20:I20"/>
    <mergeCell ref="A21:G21"/>
    <mergeCell ref="H21:I21"/>
    <mergeCell ref="A30:G30"/>
    <mergeCell ref="H30:I30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9:G29"/>
    <mergeCell ref="H29:I29"/>
    <mergeCell ref="A28:G28"/>
    <mergeCell ref="H28:I28"/>
    <mergeCell ref="H33:I33"/>
    <mergeCell ref="A34:G34"/>
    <mergeCell ref="H34:I34"/>
    <mergeCell ref="A35:G35"/>
    <mergeCell ref="H35:I35"/>
    <mergeCell ref="A42:C42"/>
    <mergeCell ref="G42:I42"/>
    <mergeCell ref="H19:I19"/>
    <mergeCell ref="A8:G8"/>
    <mergeCell ref="H8:I8"/>
    <mergeCell ref="A37:G37"/>
    <mergeCell ref="H37:I37"/>
    <mergeCell ref="A38:G38"/>
    <mergeCell ref="H38:I38"/>
    <mergeCell ref="A39:G39"/>
    <mergeCell ref="H39:I39"/>
    <mergeCell ref="A36:G36"/>
    <mergeCell ref="A32:G32"/>
    <mergeCell ref="H32:I32"/>
    <mergeCell ref="H36:I36"/>
    <mergeCell ref="A33:G3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5" workbookViewId="0">
      <selection activeCell="L40" sqref="L40"/>
    </sheetView>
  </sheetViews>
  <sheetFormatPr defaultRowHeight="15" x14ac:dyDescent="0.25"/>
  <sheetData>
    <row r="1" spans="1:9" ht="18.75" x14ac:dyDescent="0.3">
      <c r="A1" s="4" t="s">
        <v>43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7"/>
      <c r="H3" s="9" t="s">
        <v>2</v>
      </c>
      <c r="I3" s="10"/>
    </row>
    <row r="4" spans="1:9" x14ac:dyDescent="0.25">
      <c r="A4" s="11" t="s">
        <v>90</v>
      </c>
      <c r="B4" s="12"/>
      <c r="C4" s="12"/>
      <c r="D4" s="12"/>
      <c r="E4" s="12"/>
      <c r="F4" s="12"/>
      <c r="G4" s="12"/>
      <c r="H4" s="155">
        <v>303437</v>
      </c>
      <c r="I4" s="195"/>
    </row>
    <row r="5" spans="1:9" x14ac:dyDescent="0.25">
      <c r="A5" s="53"/>
      <c r="B5" s="196"/>
      <c r="C5" s="196"/>
      <c r="D5" s="196"/>
      <c r="E5" s="196"/>
      <c r="F5" s="196"/>
      <c r="G5" s="196"/>
      <c r="H5" s="26"/>
      <c r="I5" s="27"/>
    </row>
    <row r="6" spans="1:9" x14ac:dyDescent="0.25">
      <c r="A6" s="159" t="s">
        <v>79</v>
      </c>
      <c r="B6" s="12"/>
      <c r="C6" s="12"/>
      <c r="D6" s="12"/>
      <c r="E6" s="12"/>
      <c r="F6" s="12"/>
      <c r="G6" s="12"/>
      <c r="H6" s="174">
        <v>84150.21</v>
      </c>
      <c r="I6" s="171"/>
    </row>
    <row r="7" spans="1:9" x14ac:dyDescent="0.25">
      <c r="A7" s="40" t="s">
        <v>69</v>
      </c>
      <c r="B7" s="41"/>
      <c r="C7" s="41"/>
      <c r="D7" s="41"/>
      <c r="E7" s="41"/>
      <c r="F7" s="41"/>
      <c r="G7" s="159"/>
      <c r="H7" s="153">
        <v>20127.93</v>
      </c>
      <c r="I7" s="154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51">
        <v>720</v>
      </c>
      <c r="I8" s="52"/>
    </row>
    <row r="9" spans="1:9" ht="15.75" thickBot="1" x14ac:dyDescent="0.3">
      <c r="A9" s="26"/>
      <c r="B9" s="103"/>
      <c r="C9" s="103"/>
      <c r="D9" s="103"/>
      <c r="E9" s="103"/>
      <c r="F9" s="103"/>
      <c r="G9" s="103"/>
      <c r="H9" s="45"/>
      <c r="I9" s="47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160"/>
      <c r="H10" s="33">
        <f>H11+H12+H13+H14+H15+H17+H18+H31+H20+H21+H22+H23+H24+H25+H26+H19</f>
        <v>100103.63999999998</v>
      </c>
      <c r="I10" s="146"/>
    </row>
    <row r="11" spans="1:9" x14ac:dyDescent="0.25">
      <c r="A11" s="35" t="s">
        <v>60</v>
      </c>
      <c r="B11" s="36"/>
      <c r="C11" s="36"/>
      <c r="D11" s="36"/>
      <c r="E11" s="36"/>
      <c r="F11" s="36"/>
      <c r="G11" s="36"/>
      <c r="H11" s="99">
        <v>320</v>
      </c>
      <c r="I11" s="100"/>
    </row>
    <row r="12" spans="1:9" x14ac:dyDescent="0.25">
      <c r="A12" s="16" t="s">
        <v>4</v>
      </c>
      <c r="B12" s="17"/>
      <c r="C12" s="17"/>
      <c r="D12" s="17"/>
      <c r="E12" s="17"/>
      <c r="F12" s="17"/>
      <c r="G12" s="15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5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5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161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161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5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162"/>
      <c r="H18" s="19">
        <v>0</v>
      </c>
      <c r="I18" s="20"/>
    </row>
    <row r="19" spans="1:9" x14ac:dyDescent="0.25">
      <c r="A19" s="16" t="s">
        <v>53</v>
      </c>
      <c r="B19" s="17"/>
      <c r="C19" s="17"/>
      <c r="D19" s="17"/>
      <c r="E19" s="17"/>
      <c r="F19" s="17"/>
      <c r="G19" s="158"/>
      <c r="H19" s="51">
        <v>924</v>
      </c>
      <c r="I19" s="52"/>
    </row>
    <row r="20" spans="1:9" x14ac:dyDescent="0.25">
      <c r="A20" s="48" t="s">
        <v>11</v>
      </c>
      <c r="B20" s="49"/>
      <c r="C20" s="49"/>
      <c r="D20" s="49"/>
      <c r="E20" s="49"/>
      <c r="F20" s="49"/>
      <c r="G20" s="49"/>
      <c r="H20" s="51">
        <v>3318.16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49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49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49"/>
      <c r="H23" s="51">
        <v>15988.5</v>
      </c>
      <c r="I23" s="52"/>
    </row>
    <row r="24" spans="1:9" x14ac:dyDescent="0.25">
      <c r="A24" s="48" t="s">
        <v>51</v>
      </c>
      <c r="B24" s="49"/>
      <c r="C24" s="49"/>
      <c r="D24" s="49"/>
      <c r="E24" s="49"/>
      <c r="F24" s="49"/>
      <c r="G24" s="49"/>
      <c r="H24" s="45">
        <v>59228.51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49"/>
      <c r="H25" s="249">
        <v>18183.150000000001</v>
      </c>
      <c r="I25" s="250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2"/>
      <c r="H26" s="74">
        <v>1150.9000000000001</v>
      </c>
      <c r="I26" s="75"/>
    </row>
    <row r="27" spans="1:9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69">
        <v>99715.63</v>
      </c>
      <c r="I27" s="70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2"/>
      <c r="H29" s="64">
        <f>H30+H32+H33+H34+H35</f>
        <v>5671.6</v>
      </c>
      <c r="I29" s="65"/>
    </row>
    <row r="30" spans="1:9" x14ac:dyDescent="0.25">
      <c r="A30" s="108" t="s">
        <v>134</v>
      </c>
      <c r="B30" s="109"/>
      <c r="C30" s="109"/>
      <c r="D30" s="109"/>
      <c r="E30" s="109"/>
      <c r="F30" s="109"/>
      <c r="G30" s="110"/>
      <c r="H30" s="111">
        <v>2500</v>
      </c>
      <c r="I30" s="112"/>
    </row>
    <row r="31" spans="1:9" x14ac:dyDescent="0.25">
      <c r="A31" s="48" t="s">
        <v>142</v>
      </c>
      <c r="B31" s="49"/>
      <c r="C31" s="49"/>
      <c r="D31" s="49"/>
      <c r="E31" s="49"/>
      <c r="F31" s="49"/>
      <c r="G31" s="50"/>
      <c r="H31" s="45"/>
      <c r="I31" s="47"/>
    </row>
    <row r="32" spans="1:9" x14ac:dyDescent="0.25">
      <c r="A32" s="48" t="s">
        <v>131</v>
      </c>
      <c r="B32" s="49"/>
      <c r="C32" s="49"/>
      <c r="D32" s="49"/>
      <c r="E32" s="49"/>
      <c r="F32" s="49"/>
      <c r="G32" s="50"/>
      <c r="H32" s="51">
        <v>430</v>
      </c>
      <c r="I32" s="52"/>
    </row>
    <row r="33" spans="1:9" x14ac:dyDescent="0.25">
      <c r="A33" s="48" t="s">
        <v>139</v>
      </c>
      <c r="B33" s="49"/>
      <c r="C33" s="49"/>
      <c r="D33" s="49"/>
      <c r="E33" s="49"/>
      <c r="F33" s="49"/>
      <c r="G33" s="50"/>
      <c r="H33" s="51">
        <v>2600</v>
      </c>
      <c r="I33" s="52"/>
    </row>
    <row r="34" spans="1:9" x14ac:dyDescent="0.25">
      <c r="A34" s="48" t="s">
        <v>168</v>
      </c>
      <c r="B34" s="49"/>
      <c r="C34" s="49"/>
      <c r="D34" s="49"/>
      <c r="E34" s="49"/>
      <c r="F34" s="49"/>
      <c r="G34" s="50"/>
      <c r="H34" s="51">
        <v>70.8</v>
      </c>
      <c r="I34" s="52"/>
    </row>
    <row r="35" spans="1:9" ht="15.75" thickBot="1" x14ac:dyDescent="0.3">
      <c r="A35" s="48" t="s">
        <v>140</v>
      </c>
      <c r="B35" s="49"/>
      <c r="C35" s="49"/>
      <c r="D35" s="49"/>
      <c r="E35" s="49"/>
      <c r="F35" s="49"/>
      <c r="G35" s="50"/>
      <c r="H35" s="45">
        <v>70.8</v>
      </c>
      <c r="I35" s="47"/>
    </row>
    <row r="36" spans="1:9" ht="15.75" thickBot="1" x14ac:dyDescent="0.3">
      <c r="A36" s="61" t="s">
        <v>14</v>
      </c>
      <c r="B36" s="62"/>
      <c r="C36" s="62"/>
      <c r="D36" s="62"/>
      <c r="E36" s="62"/>
      <c r="F36" s="62"/>
      <c r="G36" s="62"/>
      <c r="H36" s="225">
        <f>H10+H29</f>
        <v>105775.23999999999</v>
      </c>
      <c r="I36" s="226"/>
    </row>
    <row r="37" spans="1:9" x14ac:dyDescent="0.25">
      <c r="A37" s="66"/>
      <c r="B37" s="67"/>
      <c r="C37" s="67"/>
      <c r="D37" s="67"/>
      <c r="E37" s="67"/>
      <c r="F37" s="67"/>
      <c r="G37" s="67"/>
      <c r="H37" s="66"/>
      <c r="I37" s="68"/>
    </row>
    <row r="38" spans="1:9" x14ac:dyDescent="0.25">
      <c r="A38" s="11" t="s">
        <v>91</v>
      </c>
      <c r="B38" s="12"/>
      <c r="C38" s="12"/>
      <c r="D38" s="12"/>
      <c r="E38" s="12"/>
      <c r="F38" s="12"/>
      <c r="G38" s="12"/>
      <c r="H38" s="43">
        <f>H4+H10-H27</f>
        <v>303825.01</v>
      </c>
      <c r="I38" s="44"/>
    </row>
    <row r="39" spans="1:9" x14ac:dyDescent="0.25">
      <c r="A39" s="11" t="s">
        <v>81</v>
      </c>
      <c r="B39" s="12"/>
      <c r="C39" s="12"/>
      <c r="D39" s="12"/>
      <c r="E39" s="12"/>
      <c r="F39" s="12"/>
      <c r="G39" s="12"/>
      <c r="H39" s="43">
        <f>H6+H7+H8-H29</f>
        <v>99326.540000000008</v>
      </c>
      <c r="I39" s="44"/>
    </row>
    <row r="40" spans="1:9" x14ac:dyDescent="0.25">
      <c r="A40" s="40"/>
      <c r="B40" s="41"/>
      <c r="C40" s="41"/>
      <c r="D40" s="41"/>
      <c r="E40" s="41"/>
      <c r="F40" s="41"/>
      <c r="G40" s="159"/>
      <c r="H40" s="26"/>
      <c r="I40" s="27"/>
    </row>
    <row r="41" spans="1:9" x14ac:dyDescent="0.25">
      <c r="A41" s="16" t="s">
        <v>15</v>
      </c>
      <c r="B41" s="17"/>
      <c r="C41" s="17"/>
      <c r="D41" s="17"/>
      <c r="E41" s="17"/>
      <c r="F41" s="17"/>
      <c r="G41" s="158"/>
      <c r="H41" s="19"/>
      <c r="I41" s="20"/>
    </row>
    <row r="42" spans="1:9" x14ac:dyDescent="0.25">
      <c r="A42" s="48" t="s">
        <v>16</v>
      </c>
      <c r="B42" s="49"/>
      <c r="C42" s="49"/>
      <c r="D42" s="49"/>
      <c r="E42" s="49"/>
      <c r="F42" s="49"/>
      <c r="G42" s="49"/>
      <c r="H42" s="43">
        <v>12</v>
      </c>
      <c r="I42" s="44"/>
    </row>
    <row r="43" spans="1:9" ht="15.75" thickBot="1" x14ac:dyDescent="0.3">
      <c r="A43" s="86" t="s">
        <v>55</v>
      </c>
      <c r="B43" s="87"/>
      <c r="C43" s="87"/>
      <c r="D43" s="87"/>
      <c r="E43" s="87"/>
      <c r="F43" s="87"/>
      <c r="G43" s="87"/>
      <c r="H43" s="106">
        <f>(H10/H27+H29/H7)*H42</f>
        <v>15.428025297929805</v>
      </c>
      <c r="I43" s="107"/>
    </row>
    <row r="46" spans="1:9" x14ac:dyDescent="0.25">
      <c r="A46" s="80" t="s">
        <v>19</v>
      </c>
      <c r="B46" s="80"/>
      <c r="C46" s="80"/>
      <c r="G46" s="80" t="s">
        <v>20</v>
      </c>
      <c r="H46" s="80"/>
      <c r="I46" s="80"/>
    </row>
  </sheetData>
  <mergeCells count="84">
    <mergeCell ref="A7:G7"/>
    <mergeCell ref="H7:I7"/>
    <mergeCell ref="A9:G9"/>
    <mergeCell ref="H9:I9"/>
    <mergeCell ref="A6:G6"/>
    <mergeCell ref="H6:I6"/>
    <mergeCell ref="A8:G8"/>
    <mergeCell ref="H8:I8"/>
    <mergeCell ref="A1:I1"/>
    <mergeCell ref="C2:F2"/>
    <mergeCell ref="A3:G3"/>
    <mergeCell ref="H3:I3"/>
    <mergeCell ref="A5:G5"/>
    <mergeCell ref="H5:I5"/>
    <mergeCell ref="A4:G4"/>
    <mergeCell ref="H4:I4"/>
    <mergeCell ref="H15:I16"/>
    <mergeCell ref="A17:G17"/>
    <mergeCell ref="H17:I17"/>
    <mergeCell ref="A10:G10"/>
    <mergeCell ref="H10:I10"/>
    <mergeCell ref="A14:G14"/>
    <mergeCell ref="H14:I14"/>
    <mergeCell ref="A15:G16"/>
    <mergeCell ref="A11:G11"/>
    <mergeCell ref="H11:I11"/>
    <mergeCell ref="A12:G12"/>
    <mergeCell ref="H12:I12"/>
    <mergeCell ref="A13:G13"/>
    <mergeCell ref="H13:I13"/>
    <mergeCell ref="A18:G18"/>
    <mergeCell ref="H18:I18"/>
    <mergeCell ref="A31:G31"/>
    <mergeCell ref="H31:I31"/>
    <mergeCell ref="A20:G20"/>
    <mergeCell ref="H20:I20"/>
    <mergeCell ref="H19:I19"/>
    <mergeCell ref="A19:G19"/>
    <mergeCell ref="A21:G21"/>
    <mergeCell ref="H21:I21"/>
    <mergeCell ref="A22:G22"/>
    <mergeCell ref="H22:I22"/>
    <mergeCell ref="A23:G23"/>
    <mergeCell ref="H23:I23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35:G35"/>
    <mergeCell ref="H35:I35"/>
    <mergeCell ref="A34:G34"/>
    <mergeCell ref="H34:I34"/>
    <mergeCell ref="A30:G30"/>
    <mergeCell ref="H30:I30"/>
    <mergeCell ref="A32:G32"/>
    <mergeCell ref="H32:I32"/>
    <mergeCell ref="A33:G33"/>
    <mergeCell ref="H33:I33"/>
    <mergeCell ref="A46:C46"/>
    <mergeCell ref="G46:I46"/>
    <mergeCell ref="A40:G40"/>
    <mergeCell ref="H40:I40"/>
    <mergeCell ref="A41:G41"/>
    <mergeCell ref="H41:I41"/>
    <mergeCell ref="A42:G42"/>
    <mergeCell ref="H42:I42"/>
    <mergeCell ref="A43:G43"/>
    <mergeCell ref="H43:I43"/>
    <mergeCell ref="H39:I39"/>
    <mergeCell ref="A39:G39"/>
    <mergeCell ref="A36:G36"/>
    <mergeCell ref="H36:I36"/>
    <mergeCell ref="A37:G37"/>
    <mergeCell ref="H37:I37"/>
    <mergeCell ref="A38:G38"/>
    <mergeCell ref="H38:I38"/>
  </mergeCells>
  <pageMargins left="0.70866141732283472" right="0.70866141732283472" top="0.74803149606299213" bottom="0.78740157480314965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workbookViewId="0">
      <selection activeCell="H37" sqref="H37:I37"/>
    </sheetView>
  </sheetViews>
  <sheetFormatPr defaultRowHeight="15" x14ac:dyDescent="0.25"/>
  <sheetData>
    <row r="1" spans="1:9" ht="18.75" x14ac:dyDescent="0.3">
      <c r="A1" s="4" t="s">
        <v>44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118</v>
      </c>
      <c r="B4" s="12"/>
      <c r="C4" s="12"/>
      <c r="D4" s="12"/>
      <c r="E4" s="12"/>
      <c r="F4" s="12"/>
      <c r="G4" s="13"/>
      <c r="H4" s="253">
        <v>215455.63</v>
      </c>
      <c r="I4" s="254"/>
    </row>
    <row r="5" spans="1:9" x14ac:dyDescent="0.25">
      <c r="A5" s="40"/>
      <c r="B5" s="41"/>
      <c r="C5" s="41"/>
      <c r="D5" s="41"/>
      <c r="E5" s="41"/>
      <c r="F5" s="41"/>
      <c r="G5" s="42"/>
      <c r="H5" s="19"/>
      <c r="I5" s="20"/>
    </row>
    <row r="6" spans="1:9" x14ac:dyDescent="0.25">
      <c r="A6" s="11" t="s">
        <v>97</v>
      </c>
      <c r="B6" s="12"/>
      <c r="C6" s="12"/>
      <c r="D6" s="12"/>
      <c r="E6" s="12"/>
      <c r="F6" s="12"/>
      <c r="G6" s="13"/>
      <c r="H6" s="235">
        <v>13925</v>
      </c>
      <c r="I6" s="236"/>
    </row>
    <row r="7" spans="1:9" x14ac:dyDescent="0.25">
      <c r="A7" s="16" t="s">
        <v>54</v>
      </c>
      <c r="B7" s="17"/>
      <c r="C7" s="17"/>
      <c r="D7" s="17"/>
      <c r="E7" s="17"/>
      <c r="F7" s="17"/>
      <c r="G7" s="18"/>
      <c r="H7" s="51">
        <v>5340</v>
      </c>
      <c r="I7" s="52"/>
    </row>
    <row r="8" spans="1:9" ht="15.75" thickBot="1" x14ac:dyDescent="0.3">
      <c r="A8" s="26"/>
      <c r="B8" s="103"/>
      <c r="C8" s="103"/>
      <c r="D8" s="103"/>
      <c r="E8" s="103"/>
      <c r="F8" s="103"/>
      <c r="G8" s="27"/>
      <c r="H8" s="45"/>
      <c r="I8" s="47"/>
    </row>
    <row r="9" spans="1:9" ht="15.75" thickBot="1" x14ac:dyDescent="0.3">
      <c r="A9" s="30" t="s">
        <v>65</v>
      </c>
      <c r="B9" s="31"/>
      <c r="C9" s="31"/>
      <c r="D9" s="31"/>
      <c r="E9" s="31"/>
      <c r="F9" s="31"/>
      <c r="G9" s="32"/>
      <c r="H9" s="33">
        <f>H10+H11+H12+H13+H14+H16+H17+H30+H19+H20+H21+H22+H23+H24+H25+H18</f>
        <v>85197.159999999989</v>
      </c>
      <c r="I9" s="146"/>
    </row>
    <row r="10" spans="1:9" x14ac:dyDescent="0.25">
      <c r="A10" s="35" t="s">
        <v>60</v>
      </c>
      <c r="B10" s="36"/>
      <c r="C10" s="36"/>
      <c r="D10" s="36"/>
      <c r="E10" s="36"/>
      <c r="F10" s="36"/>
      <c r="G10" s="37"/>
      <c r="H10" s="38">
        <v>0</v>
      </c>
      <c r="I10" s="39"/>
    </row>
    <row r="11" spans="1:9" x14ac:dyDescent="0.25">
      <c r="A11" s="16" t="s">
        <v>4</v>
      </c>
      <c r="B11" s="17"/>
      <c r="C11" s="17"/>
      <c r="D11" s="17"/>
      <c r="E11" s="17"/>
      <c r="F11" s="17"/>
      <c r="G11" s="18"/>
      <c r="H11" s="19"/>
      <c r="I11" s="20"/>
    </row>
    <row r="12" spans="1:9" x14ac:dyDescent="0.25">
      <c r="A12" s="16" t="s">
        <v>5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6</v>
      </c>
      <c r="B13" s="17"/>
      <c r="C13" s="17"/>
      <c r="D13" s="17"/>
      <c r="E13" s="17"/>
      <c r="F13" s="17"/>
      <c r="G13" s="18"/>
      <c r="H13" s="19">
        <v>990.42</v>
      </c>
      <c r="I13" s="20"/>
    </row>
    <row r="14" spans="1:9" x14ac:dyDescent="0.25">
      <c r="A14" s="55" t="s">
        <v>7</v>
      </c>
      <c r="B14" s="56"/>
      <c r="C14" s="56"/>
      <c r="D14" s="56"/>
      <c r="E14" s="56"/>
      <c r="F14" s="56"/>
      <c r="G14" s="57"/>
      <c r="H14" s="19"/>
      <c r="I14" s="20"/>
    </row>
    <row r="15" spans="1:9" x14ac:dyDescent="0.25">
      <c r="A15" s="55"/>
      <c r="B15" s="56"/>
      <c r="C15" s="56"/>
      <c r="D15" s="56"/>
      <c r="E15" s="56"/>
      <c r="F15" s="56"/>
      <c r="G15" s="57"/>
      <c r="H15" s="19"/>
      <c r="I15" s="20"/>
    </row>
    <row r="16" spans="1:9" x14ac:dyDescent="0.25">
      <c r="A16" s="16" t="s">
        <v>9</v>
      </c>
      <c r="B16" s="17"/>
      <c r="C16" s="17"/>
      <c r="D16" s="17"/>
      <c r="E16" s="17"/>
      <c r="F16" s="17"/>
      <c r="G16" s="18"/>
      <c r="H16" s="19"/>
      <c r="I16" s="20"/>
    </row>
    <row r="17" spans="1:12" x14ac:dyDescent="0.25">
      <c r="A17" s="58" t="s">
        <v>0</v>
      </c>
      <c r="B17" s="59"/>
      <c r="C17" s="59"/>
      <c r="D17" s="59"/>
      <c r="E17" s="59"/>
      <c r="F17" s="59"/>
      <c r="G17" s="60"/>
      <c r="H17" s="19">
        <v>0</v>
      </c>
      <c r="I17" s="20"/>
    </row>
    <row r="18" spans="1:12" x14ac:dyDescent="0.25">
      <c r="A18" s="48" t="s">
        <v>53</v>
      </c>
      <c r="B18" s="49"/>
      <c r="C18" s="49"/>
      <c r="D18" s="49"/>
      <c r="E18" s="49"/>
      <c r="F18" s="49"/>
      <c r="G18" s="50"/>
      <c r="H18" s="45">
        <v>1432.2</v>
      </c>
      <c r="I18" s="47"/>
    </row>
    <row r="19" spans="1:12" x14ac:dyDescent="0.25">
      <c r="A19" s="48" t="s">
        <v>11</v>
      </c>
      <c r="B19" s="49"/>
      <c r="C19" s="49"/>
      <c r="D19" s="49"/>
      <c r="E19" s="49"/>
      <c r="F19" s="49"/>
      <c r="G19" s="50"/>
      <c r="H19" s="51">
        <v>2600.7199999999998</v>
      </c>
      <c r="I19" s="52"/>
    </row>
    <row r="20" spans="1:12" x14ac:dyDescent="0.25">
      <c r="A20" s="48" t="s">
        <v>17</v>
      </c>
      <c r="B20" s="49"/>
      <c r="C20" s="49"/>
      <c r="D20" s="49"/>
      <c r="E20" s="49"/>
      <c r="F20" s="49"/>
      <c r="G20" s="50"/>
      <c r="H20" s="45"/>
      <c r="I20" s="47"/>
    </row>
    <row r="21" spans="1:12" x14ac:dyDescent="0.25">
      <c r="A21" s="48" t="s">
        <v>18</v>
      </c>
      <c r="B21" s="49"/>
      <c r="C21" s="49"/>
      <c r="D21" s="49"/>
      <c r="E21" s="49"/>
      <c r="F21" s="49"/>
      <c r="G21" s="50"/>
      <c r="H21" s="53"/>
      <c r="I21" s="54"/>
    </row>
    <row r="22" spans="1:12" x14ac:dyDescent="0.25">
      <c r="A22" s="48" t="s">
        <v>12</v>
      </c>
      <c r="B22" s="49"/>
      <c r="C22" s="49"/>
      <c r="D22" s="49"/>
      <c r="E22" s="49"/>
      <c r="F22" s="49"/>
      <c r="G22" s="50"/>
      <c r="H22" s="51">
        <v>14988.9</v>
      </c>
      <c r="I22" s="52"/>
    </row>
    <row r="23" spans="1:12" x14ac:dyDescent="0.25">
      <c r="A23" s="48" t="s">
        <v>51</v>
      </c>
      <c r="B23" s="49"/>
      <c r="C23" s="49"/>
      <c r="D23" s="49"/>
      <c r="E23" s="49"/>
      <c r="F23" s="49"/>
      <c r="G23" s="50"/>
      <c r="H23" s="45">
        <v>48993.13</v>
      </c>
      <c r="I23" s="47"/>
    </row>
    <row r="24" spans="1:12" x14ac:dyDescent="0.25">
      <c r="A24" s="48" t="s">
        <v>13</v>
      </c>
      <c r="B24" s="49"/>
      <c r="C24" s="49"/>
      <c r="D24" s="49"/>
      <c r="E24" s="49"/>
      <c r="F24" s="49"/>
      <c r="G24" s="50"/>
      <c r="H24" s="53">
        <v>15040.89</v>
      </c>
      <c r="I24" s="54"/>
    </row>
    <row r="25" spans="1:12" ht="15.75" thickBot="1" x14ac:dyDescent="0.3">
      <c r="A25" s="71" t="s">
        <v>50</v>
      </c>
      <c r="B25" s="72"/>
      <c r="C25" s="72"/>
      <c r="D25" s="72"/>
      <c r="E25" s="72"/>
      <c r="F25" s="72"/>
      <c r="G25" s="73"/>
      <c r="H25" s="74">
        <v>1150.9000000000001</v>
      </c>
      <c r="I25" s="75"/>
    </row>
    <row r="26" spans="1:12" ht="15.75" thickBot="1" x14ac:dyDescent="0.3">
      <c r="A26" s="30" t="s">
        <v>64</v>
      </c>
      <c r="B26" s="31"/>
      <c r="C26" s="31"/>
      <c r="D26" s="31"/>
      <c r="E26" s="31"/>
      <c r="F26" s="31"/>
      <c r="G26" s="32"/>
      <c r="H26" s="33">
        <v>69835.490000000005</v>
      </c>
      <c r="I26" s="163"/>
      <c r="L26" t="s">
        <v>63</v>
      </c>
    </row>
    <row r="27" spans="1:12" ht="15.75" thickBot="1" x14ac:dyDescent="0.3">
      <c r="A27" s="124"/>
      <c r="B27" s="125"/>
      <c r="C27" s="125"/>
      <c r="D27" s="125"/>
      <c r="E27" s="125"/>
      <c r="F27" s="125"/>
      <c r="G27" s="126"/>
      <c r="H27" s="178"/>
      <c r="I27" s="179"/>
    </row>
    <row r="28" spans="1:12" ht="15.75" thickBot="1" x14ac:dyDescent="0.3">
      <c r="A28" s="61" t="s">
        <v>68</v>
      </c>
      <c r="B28" s="62"/>
      <c r="C28" s="62"/>
      <c r="D28" s="62"/>
      <c r="E28" s="62"/>
      <c r="F28" s="62"/>
      <c r="G28" s="63"/>
      <c r="H28" s="64">
        <f>H29+H31+H32+H33</f>
        <v>5565</v>
      </c>
      <c r="I28" s="10"/>
    </row>
    <row r="29" spans="1:12" x14ac:dyDescent="0.25">
      <c r="A29" s="108" t="s">
        <v>126</v>
      </c>
      <c r="B29" s="109"/>
      <c r="C29" s="109"/>
      <c r="D29" s="109"/>
      <c r="E29" s="109"/>
      <c r="F29" s="109"/>
      <c r="G29" s="110"/>
      <c r="H29" s="111">
        <v>2040</v>
      </c>
      <c r="I29" s="112"/>
    </row>
    <row r="30" spans="1:12" x14ac:dyDescent="0.25">
      <c r="A30" s="118" t="s">
        <v>142</v>
      </c>
      <c r="B30" s="119"/>
      <c r="C30" s="119"/>
      <c r="D30" s="119"/>
      <c r="E30" s="119"/>
      <c r="F30" s="119"/>
      <c r="G30" s="120"/>
      <c r="H30" s="45"/>
      <c r="I30" s="47"/>
    </row>
    <row r="31" spans="1:12" x14ac:dyDescent="0.25">
      <c r="A31" s="127" t="s">
        <v>155</v>
      </c>
      <c r="B31" s="128"/>
      <c r="C31" s="128"/>
      <c r="D31" s="128"/>
      <c r="E31" s="128"/>
      <c r="F31" s="128"/>
      <c r="G31" s="129"/>
      <c r="H31" s="130">
        <v>1828</v>
      </c>
      <c r="I31" s="131"/>
    </row>
    <row r="32" spans="1:12" x14ac:dyDescent="0.25">
      <c r="A32" s="127" t="s">
        <v>156</v>
      </c>
      <c r="B32" s="128"/>
      <c r="C32" s="128"/>
      <c r="D32" s="128"/>
      <c r="E32" s="128"/>
      <c r="F32" s="128"/>
      <c r="G32" s="129"/>
      <c r="H32" s="251">
        <v>112</v>
      </c>
      <c r="I32" s="252"/>
    </row>
    <row r="33" spans="1:9" ht="15.75" thickBot="1" x14ac:dyDescent="0.3">
      <c r="A33" s="113" t="s">
        <v>157</v>
      </c>
      <c r="B33" s="114"/>
      <c r="C33" s="114"/>
      <c r="D33" s="114"/>
      <c r="E33" s="114"/>
      <c r="F33" s="114"/>
      <c r="G33" s="115"/>
      <c r="H33" s="116">
        <v>1585</v>
      </c>
      <c r="I33" s="117"/>
    </row>
    <row r="34" spans="1:9" ht="15.75" thickBot="1" x14ac:dyDescent="0.3">
      <c r="A34" s="61" t="s">
        <v>14</v>
      </c>
      <c r="B34" s="62"/>
      <c r="C34" s="62"/>
      <c r="D34" s="62"/>
      <c r="E34" s="62"/>
      <c r="F34" s="62"/>
      <c r="G34" s="63"/>
      <c r="H34" s="64">
        <f>H9+H28</f>
        <v>90762.159999999989</v>
      </c>
      <c r="I34" s="65"/>
    </row>
    <row r="35" spans="1:9" x14ac:dyDescent="0.25">
      <c r="A35" s="66"/>
      <c r="B35" s="67"/>
      <c r="C35" s="67"/>
      <c r="D35" s="67"/>
      <c r="E35" s="67"/>
      <c r="F35" s="67"/>
      <c r="G35" s="68"/>
      <c r="H35" s="121"/>
      <c r="I35" s="123"/>
    </row>
    <row r="36" spans="1:9" x14ac:dyDescent="0.25">
      <c r="A36" s="11" t="s">
        <v>119</v>
      </c>
      <c r="B36" s="12"/>
      <c r="C36" s="12"/>
      <c r="D36" s="12"/>
      <c r="E36" s="12"/>
      <c r="F36" s="12"/>
      <c r="G36" s="13"/>
      <c r="H36" s="43">
        <f>H4+H9-H26</f>
        <v>230817.3</v>
      </c>
      <c r="I36" s="44"/>
    </row>
    <row r="37" spans="1:9" x14ac:dyDescent="0.25">
      <c r="A37" s="11" t="s">
        <v>81</v>
      </c>
      <c r="B37" s="12"/>
      <c r="C37" s="12"/>
      <c r="D37" s="12"/>
      <c r="E37" s="12"/>
      <c r="F37" s="12"/>
      <c r="G37" s="12"/>
      <c r="H37" s="43">
        <f>H6+H7-H28</f>
        <v>13700</v>
      </c>
      <c r="I37" s="44"/>
    </row>
    <row r="38" spans="1:9" x14ac:dyDescent="0.25">
      <c r="A38" s="26"/>
      <c r="B38" s="103"/>
      <c r="C38" s="103"/>
      <c r="D38" s="103"/>
      <c r="E38" s="103"/>
      <c r="F38" s="103"/>
      <c r="G38" s="27"/>
      <c r="H38" s="26"/>
      <c r="I38" s="27"/>
    </row>
    <row r="39" spans="1:9" x14ac:dyDescent="0.25">
      <c r="A39" s="16" t="s">
        <v>15</v>
      </c>
      <c r="B39" s="17"/>
      <c r="C39" s="17"/>
      <c r="D39" s="17"/>
      <c r="E39" s="17"/>
      <c r="F39" s="17"/>
      <c r="G39" s="18"/>
      <c r="H39" s="104"/>
      <c r="I39" s="105"/>
    </row>
    <row r="40" spans="1:9" x14ac:dyDescent="0.25">
      <c r="A40" s="48" t="s">
        <v>16</v>
      </c>
      <c r="B40" s="49"/>
      <c r="C40" s="49"/>
      <c r="D40" s="49"/>
      <c r="E40" s="49"/>
      <c r="F40" s="49"/>
      <c r="G40" s="50"/>
      <c r="H40" s="255">
        <v>11</v>
      </c>
      <c r="I40" s="256"/>
    </row>
    <row r="41" spans="1:9" ht="15.75" thickBot="1" x14ac:dyDescent="0.3">
      <c r="A41" s="71" t="s">
        <v>55</v>
      </c>
      <c r="B41" s="72"/>
      <c r="C41" s="72"/>
      <c r="D41" s="72"/>
      <c r="E41" s="72"/>
      <c r="F41" s="72"/>
      <c r="G41" s="72"/>
      <c r="H41" s="237">
        <f>H9/H26*H40</f>
        <v>13.419663268633181</v>
      </c>
      <c r="I41" s="238"/>
    </row>
    <row r="45" spans="1:9" x14ac:dyDescent="0.25">
      <c r="A45" s="80" t="s">
        <v>19</v>
      </c>
      <c r="B45" s="80"/>
      <c r="C45" s="80"/>
      <c r="G45" s="80" t="s">
        <v>20</v>
      </c>
      <c r="H45" s="80"/>
      <c r="I45" s="80"/>
    </row>
  </sheetData>
  <mergeCells count="80">
    <mergeCell ref="A36:G36"/>
    <mergeCell ref="H36:I36"/>
    <mergeCell ref="A41:G41"/>
    <mergeCell ref="H41:I41"/>
    <mergeCell ref="A34:G34"/>
    <mergeCell ref="H34:I34"/>
    <mergeCell ref="A35:G35"/>
    <mergeCell ref="A38:G38"/>
    <mergeCell ref="H38:I38"/>
    <mergeCell ref="A45:C45"/>
    <mergeCell ref="G45:I45"/>
    <mergeCell ref="A37:G37"/>
    <mergeCell ref="H37:I37"/>
    <mergeCell ref="A39:G39"/>
    <mergeCell ref="H39:I39"/>
    <mergeCell ref="A40:G40"/>
    <mergeCell ref="H40:I40"/>
    <mergeCell ref="H9:I9"/>
    <mergeCell ref="A10:G10"/>
    <mergeCell ref="H10:I10"/>
    <mergeCell ref="A11:G11"/>
    <mergeCell ref="H11:I11"/>
    <mergeCell ref="A9:G9"/>
    <mergeCell ref="A16:G16"/>
    <mergeCell ref="H16:I16"/>
    <mergeCell ref="A17:G17"/>
    <mergeCell ref="A26:G26"/>
    <mergeCell ref="H26:I26"/>
    <mergeCell ref="H17:I17"/>
    <mergeCell ref="A22:G22"/>
    <mergeCell ref="H22:I22"/>
    <mergeCell ref="A23:G23"/>
    <mergeCell ref="H23:I23"/>
    <mergeCell ref="A24:G24"/>
    <mergeCell ref="H24:I24"/>
    <mergeCell ref="A25:G25"/>
    <mergeCell ref="H25:I25"/>
    <mergeCell ref="A30:G30"/>
    <mergeCell ref="H30:I30"/>
    <mergeCell ref="A19:G19"/>
    <mergeCell ref="H19:I19"/>
    <mergeCell ref="A18:G18"/>
    <mergeCell ref="H18:I18"/>
    <mergeCell ref="A20:G20"/>
    <mergeCell ref="H20:I20"/>
    <mergeCell ref="A21:G21"/>
    <mergeCell ref="H21:I21"/>
    <mergeCell ref="A29:G29"/>
    <mergeCell ref="H29:I29"/>
    <mergeCell ref="A27:G27"/>
    <mergeCell ref="H27:I27"/>
    <mergeCell ref="A28:G28"/>
    <mergeCell ref="H28:I28"/>
    <mergeCell ref="A12:G12"/>
    <mergeCell ref="H12:I12"/>
    <mergeCell ref="A13:G13"/>
    <mergeCell ref="H13:I13"/>
    <mergeCell ref="A14:G15"/>
    <mergeCell ref="H14:I15"/>
    <mergeCell ref="H6:I6"/>
    <mergeCell ref="A6:G6"/>
    <mergeCell ref="A8:G8"/>
    <mergeCell ref="H8:I8"/>
    <mergeCell ref="A7:G7"/>
    <mergeCell ref="H7:I7"/>
    <mergeCell ref="A5:G5"/>
    <mergeCell ref="H5:I5"/>
    <mergeCell ref="A1:I1"/>
    <mergeCell ref="C2:F2"/>
    <mergeCell ref="A3:G3"/>
    <mergeCell ref="H3:I3"/>
    <mergeCell ref="A4:G4"/>
    <mergeCell ref="H4:I4"/>
    <mergeCell ref="A33:G33"/>
    <mergeCell ref="H33:I33"/>
    <mergeCell ref="H35:I35"/>
    <mergeCell ref="A31:G31"/>
    <mergeCell ref="H31:I31"/>
    <mergeCell ref="A32:G32"/>
    <mergeCell ref="H32:I3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5" workbookViewId="0">
      <selection activeCell="M39" sqref="M39"/>
    </sheetView>
  </sheetViews>
  <sheetFormatPr defaultRowHeight="15" x14ac:dyDescent="0.25"/>
  <sheetData>
    <row r="1" spans="1:9" ht="18.75" x14ac:dyDescent="0.3">
      <c r="A1" s="4" t="s">
        <v>45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7"/>
      <c r="H3" s="156" t="s">
        <v>2</v>
      </c>
      <c r="I3" s="157"/>
    </row>
    <row r="4" spans="1:9" x14ac:dyDescent="0.25">
      <c r="A4" s="40" t="s">
        <v>120</v>
      </c>
      <c r="B4" s="41"/>
      <c r="C4" s="41"/>
      <c r="D4" s="41"/>
      <c r="E4" s="41"/>
      <c r="F4" s="41"/>
      <c r="G4" s="159"/>
      <c r="H4" s="14">
        <v>142357.76000000001</v>
      </c>
      <c r="I4" s="15"/>
    </row>
    <row r="5" spans="1:9" x14ac:dyDescent="0.25">
      <c r="A5" s="45"/>
      <c r="B5" s="46"/>
      <c r="C5" s="46"/>
      <c r="D5" s="46"/>
      <c r="E5" s="46"/>
      <c r="F5" s="46"/>
      <c r="G5" s="46"/>
      <c r="H5" s="19"/>
      <c r="I5" s="20"/>
    </row>
    <row r="6" spans="1:9" x14ac:dyDescent="0.25">
      <c r="A6" s="11" t="s">
        <v>79</v>
      </c>
      <c r="B6" s="12"/>
      <c r="C6" s="12"/>
      <c r="D6" s="12"/>
      <c r="E6" s="12"/>
      <c r="F6" s="12"/>
      <c r="G6" s="12"/>
      <c r="H6" s="43">
        <v>188606.7</v>
      </c>
      <c r="I6" s="44"/>
    </row>
    <row r="7" spans="1:9" x14ac:dyDescent="0.25">
      <c r="A7" s="127" t="s">
        <v>1</v>
      </c>
      <c r="B7" s="128"/>
      <c r="C7" s="128"/>
      <c r="D7" s="128"/>
      <c r="E7" s="128"/>
      <c r="F7" s="128"/>
      <c r="G7" s="128"/>
      <c r="H7" s="45">
        <v>20889.060000000001</v>
      </c>
      <c r="I7" s="47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51">
        <v>4740</v>
      </c>
      <c r="I8" s="52"/>
    </row>
    <row r="9" spans="1:9" ht="15.75" thickBot="1" x14ac:dyDescent="0.3">
      <c r="A9" s="16"/>
      <c r="B9" s="17"/>
      <c r="C9" s="17"/>
      <c r="D9" s="17"/>
      <c r="E9" s="17"/>
      <c r="F9" s="17"/>
      <c r="G9" s="158"/>
      <c r="H9" s="19"/>
      <c r="I9" s="20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160"/>
      <c r="H10" s="33">
        <f>H11+H12+H13+H14+H15+H17+H18+H31+H20+H21+H22+H23+H24+H25+H26+H19</f>
        <v>100094.85</v>
      </c>
      <c r="I10" s="189"/>
    </row>
    <row r="11" spans="1:9" x14ac:dyDescent="0.25">
      <c r="A11" s="35" t="s">
        <v>60</v>
      </c>
      <c r="B11" s="36"/>
      <c r="C11" s="36"/>
      <c r="D11" s="36"/>
      <c r="E11" s="36"/>
      <c r="F11" s="36"/>
      <c r="G11" s="36"/>
      <c r="H11" s="38">
        <v>0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5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5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5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161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161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58"/>
      <c r="H17" s="19"/>
      <c r="I17" s="20"/>
    </row>
    <row r="18" spans="1:9" x14ac:dyDescent="0.25">
      <c r="A18" s="203" t="s">
        <v>0</v>
      </c>
      <c r="B18" s="204"/>
      <c r="C18" s="204"/>
      <c r="D18" s="204"/>
      <c r="E18" s="204"/>
      <c r="F18" s="204"/>
      <c r="G18" s="262"/>
      <c r="H18" s="206">
        <v>0</v>
      </c>
      <c r="I18" s="207"/>
    </row>
    <row r="19" spans="1:9" x14ac:dyDescent="0.25">
      <c r="A19" s="16" t="s">
        <v>53</v>
      </c>
      <c r="B19" s="17"/>
      <c r="C19" s="17"/>
      <c r="D19" s="17"/>
      <c r="E19" s="17"/>
      <c r="F19" s="17"/>
      <c r="G19" s="158"/>
      <c r="H19" s="210">
        <v>1428</v>
      </c>
      <c r="I19" s="211"/>
    </row>
    <row r="20" spans="1:9" x14ac:dyDescent="0.25">
      <c r="A20" s="48" t="s">
        <v>11</v>
      </c>
      <c r="B20" s="49"/>
      <c r="C20" s="49"/>
      <c r="D20" s="49"/>
      <c r="E20" s="49"/>
      <c r="F20" s="49"/>
      <c r="G20" s="49"/>
      <c r="H20" s="214">
        <v>3811.4</v>
      </c>
      <c r="I20" s="215"/>
    </row>
    <row r="21" spans="1:9" x14ac:dyDescent="0.25">
      <c r="A21" s="48" t="s">
        <v>17</v>
      </c>
      <c r="B21" s="49"/>
      <c r="C21" s="49"/>
      <c r="D21" s="49"/>
      <c r="E21" s="49"/>
      <c r="F21" s="49"/>
      <c r="G21" s="49"/>
      <c r="H21" s="212"/>
      <c r="I21" s="213"/>
    </row>
    <row r="22" spans="1:9" x14ac:dyDescent="0.25">
      <c r="A22" s="48" t="s">
        <v>18</v>
      </c>
      <c r="B22" s="49"/>
      <c r="C22" s="49"/>
      <c r="D22" s="49"/>
      <c r="E22" s="49"/>
      <c r="F22" s="49"/>
      <c r="G22" s="49"/>
      <c r="H22" s="212"/>
      <c r="I22" s="213"/>
    </row>
    <row r="23" spans="1:9" x14ac:dyDescent="0.25">
      <c r="A23" s="48" t="s">
        <v>12</v>
      </c>
      <c r="B23" s="49"/>
      <c r="C23" s="49"/>
      <c r="D23" s="49"/>
      <c r="E23" s="49"/>
      <c r="F23" s="49"/>
      <c r="G23" s="49"/>
      <c r="H23" s="212">
        <v>17585.82</v>
      </c>
      <c r="I23" s="213"/>
    </row>
    <row r="24" spans="1:9" x14ac:dyDescent="0.25">
      <c r="A24" s="48" t="s">
        <v>51</v>
      </c>
      <c r="B24" s="49"/>
      <c r="C24" s="49"/>
      <c r="D24" s="49"/>
      <c r="E24" s="49"/>
      <c r="F24" s="49"/>
      <c r="G24" s="49"/>
      <c r="H24" s="208">
        <v>57481.49</v>
      </c>
      <c r="I24" s="209"/>
    </row>
    <row r="25" spans="1:9" x14ac:dyDescent="0.25">
      <c r="A25" s="48" t="s">
        <v>13</v>
      </c>
      <c r="B25" s="49"/>
      <c r="C25" s="49"/>
      <c r="D25" s="49"/>
      <c r="E25" s="49"/>
      <c r="F25" s="49"/>
      <c r="G25" s="49"/>
      <c r="H25" s="208">
        <v>17646.82</v>
      </c>
      <c r="I25" s="209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2"/>
      <c r="H26" s="74">
        <v>1150.9000000000001</v>
      </c>
      <c r="I26" s="75"/>
    </row>
    <row r="27" spans="1:9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69">
        <v>101127.76</v>
      </c>
      <c r="I27" s="70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221"/>
      <c r="I28" s="222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2"/>
      <c r="H29" s="64">
        <f>H30+H32+H33</f>
        <v>3229</v>
      </c>
      <c r="I29" s="65"/>
    </row>
    <row r="30" spans="1:9" x14ac:dyDescent="0.25">
      <c r="A30" s="108" t="s">
        <v>160</v>
      </c>
      <c r="B30" s="109"/>
      <c r="C30" s="109"/>
      <c r="D30" s="109"/>
      <c r="E30" s="109"/>
      <c r="F30" s="109"/>
      <c r="G30" s="110"/>
      <c r="H30" s="111">
        <v>2500</v>
      </c>
      <c r="I30" s="112"/>
    </row>
    <row r="31" spans="1:9" x14ac:dyDescent="0.25">
      <c r="A31" s="257" t="s">
        <v>142</v>
      </c>
      <c r="B31" s="258"/>
      <c r="C31" s="258"/>
      <c r="D31" s="258"/>
      <c r="E31" s="258"/>
      <c r="F31" s="258"/>
      <c r="G31" s="259"/>
      <c r="H31" s="260"/>
      <c r="I31" s="261"/>
    </row>
    <row r="32" spans="1:9" x14ac:dyDescent="0.25">
      <c r="A32" s="127" t="s">
        <v>158</v>
      </c>
      <c r="B32" s="128"/>
      <c r="C32" s="128"/>
      <c r="D32" s="128"/>
      <c r="E32" s="128"/>
      <c r="F32" s="128"/>
      <c r="G32" s="129"/>
      <c r="H32" s="130">
        <v>280</v>
      </c>
      <c r="I32" s="131"/>
    </row>
    <row r="33" spans="1:9" ht="15.75" thickBot="1" x14ac:dyDescent="0.3">
      <c r="A33" s="127" t="s">
        <v>159</v>
      </c>
      <c r="B33" s="128"/>
      <c r="C33" s="128"/>
      <c r="D33" s="128"/>
      <c r="E33" s="128"/>
      <c r="F33" s="128"/>
      <c r="G33" s="129"/>
      <c r="H33" s="130">
        <v>449</v>
      </c>
      <c r="I33" s="131"/>
    </row>
    <row r="34" spans="1:9" ht="15.75" thickBot="1" x14ac:dyDescent="0.3">
      <c r="A34" s="61" t="s">
        <v>14</v>
      </c>
      <c r="B34" s="62"/>
      <c r="C34" s="62"/>
      <c r="D34" s="62"/>
      <c r="E34" s="62"/>
      <c r="F34" s="62"/>
      <c r="G34" s="62"/>
      <c r="H34" s="64">
        <f>H10+H29</f>
        <v>103323.85</v>
      </c>
      <c r="I34" s="10"/>
    </row>
    <row r="35" spans="1:9" x14ac:dyDescent="0.25">
      <c r="A35" s="14"/>
      <c r="B35" s="177"/>
      <c r="C35" s="177"/>
      <c r="D35" s="177"/>
      <c r="E35" s="177"/>
      <c r="F35" s="177"/>
      <c r="G35" s="177"/>
      <c r="H35" s="66"/>
      <c r="I35" s="68"/>
    </row>
    <row r="36" spans="1:9" x14ac:dyDescent="0.25">
      <c r="A36" s="40" t="s">
        <v>121</v>
      </c>
      <c r="B36" s="41"/>
      <c r="C36" s="41"/>
      <c r="D36" s="41"/>
      <c r="E36" s="41"/>
      <c r="F36" s="41"/>
      <c r="G36" s="159"/>
      <c r="H36" s="43">
        <f>H4+H10-H27</f>
        <v>141324.85000000003</v>
      </c>
      <c r="I36" s="44"/>
    </row>
    <row r="37" spans="1:9" x14ac:dyDescent="0.25">
      <c r="A37" s="11" t="s">
        <v>81</v>
      </c>
      <c r="B37" s="12"/>
      <c r="C37" s="12"/>
      <c r="D37" s="12"/>
      <c r="E37" s="12"/>
      <c r="F37" s="12"/>
      <c r="G37" s="12"/>
      <c r="H37" s="43">
        <f>H6+H7+H8-H29</f>
        <v>211006.76</v>
      </c>
      <c r="I37" s="44"/>
    </row>
    <row r="38" spans="1:9" x14ac:dyDescent="0.25">
      <c r="A38" s="118"/>
      <c r="B38" s="119"/>
      <c r="C38" s="119"/>
      <c r="D38" s="119"/>
      <c r="E38" s="119"/>
      <c r="F38" s="119"/>
      <c r="G38" s="119"/>
      <c r="H38" s="45"/>
      <c r="I38" s="47"/>
    </row>
    <row r="39" spans="1:9" x14ac:dyDescent="0.25">
      <c r="A39" s="40" t="s">
        <v>15</v>
      </c>
      <c r="B39" s="41"/>
      <c r="C39" s="41"/>
      <c r="D39" s="41"/>
      <c r="E39" s="41"/>
      <c r="F39" s="41"/>
      <c r="G39" s="159"/>
      <c r="H39" s="19"/>
      <c r="I39" s="20"/>
    </row>
    <row r="40" spans="1:9" x14ac:dyDescent="0.25">
      <c r="A40" s="48" t="s">
        <v>16</v>
      </c>
      <c r="B40" s="49"/>
      <c r="C40" s="49"/>
      <c r="D40" s="49"/>
      <c r="E40" s="49"/>
      <c r="F40" s="49"/>
      <c r="G40" s="49"/>
      <c r="H40" s="84">
        <v>12</v>
      </c>
      <c r="I40" s="85"/>
    </row>
    <row r="41" spans="1:9" ht="15.75" thickBot="1" x14ac:dyDescent="0.3">
      <c r="A41" s="86" t="s">
        <v>59</v>
      </c>
      <c r="B41" s="87"/>
      <c r="C41" s="87"/>
      <c r="D41" s="87"/>
      <c r="E41" s="87"/>
      <c r="F41" s="87"/>
      <c r="G41" s="87"/>
      <c r="H41" s="106">
        <f>(H10/H27+H29/H7)*H40</f>
        <v>13.732375312981045</v>
      </c>
      <c r="I41" s="107"/>
    </row>
    <row r="42" spans="1:9" x14ac:dyDescent="0.25">
      <c r="H42" s="2"/>
      <c r="I42" s="2"/>
    </row>
    <row r="44" spans="1:9" x14ac:dyDescent="0.25">
      <c r="A44" s="80" t="s">
        <v>19</v>
      </c>
      <c r="B44" s="80"/>
      <c r="C44" s="80"/>
      <c r="F44" s="80" t="s">
        <v>46</v>
      </c>
      <c r="G44" s="80"/>
      <c r="H44" s="80"/>
    </row>
  </sheetData>
  <mergeCells count="80">
    <mergeCell ref="A37:G37"/>
    <mergeCell ref="H37:I37"/>
    <mergeCell ref="A41:G41"/>
    <mergeCell ref="H41:I41"/>
    <mergeCell ref="A44:C44"/>
    <mergeCell ref="F44:H44"/>
    <mergeCell ref="A38:G38"/>
    <mergeCell ref="H38:I38"/>
    <mergeCell ref="A39:G39"/>
    <mergeCell ref="H39:I39"/>
    <mergeCell ref="A40:G40"/>
    <mergeCell ref="H40:I40"/>
    <mergeCell ref="A34:G34"/>
    <mergeCell ref="H34:I34"/>
    <mergeCell ref="A35:G35"/>
    <mergeCell ref="H35:I35"/>
    <mergeCell ref="A36:G36"/>
    <mergeCell ref="H36:I36"/>
    <mergeCell ref="A25:G25"/>
    <mergeCell ref="H25:I25"/>
    <mergeCell ref="A26:G26"/>
    <mergeCell ref="H26:I26"/>
    <mergeCell ref="A29:G29"/>
    <mergeCell ref="H29:I29"/>
    <mergeCell ref="A27:G27"/>
    <mergeCell ref="H27:I27"/>
    <mergeCell ref="A28:G28"/>
    <mergeCell ref="H28:I28"/>
    <mergeCell ref="A22:G22"/>
    <mergeCell ref="H22:I22"/>
    <mergeCell ref="A23:G23"/>
    <mergeCell ref="H23:I23"/>
    <mergeCell ref="A24:G24"/>
    <mergeCell ref="H24:I24"/>
    <mergeCell ref="H20:I20"/>
    <mergeCell ref="A19:G19"/>
    <mergeCell ref="H19:I19"/>
    <mergeCell ref="A21:G21"/>
    <mergeCell ref="H21:I21"/>
    <mergeCell ref="A20:G20"/>
    <mergeCell ref="A17:G17"/>
    <mergeCell ref="H17:I17"/>
    <mergeCell ref="A18:G18"/>
    <mergeCell ref="H18:I18"/>
    <mergeCell ref="A11:G11"/>
    <mergeCell ref="H11:I11"/>
    <mergeCell ref="A12:G12"/>
    <mergeCell ref="H12:I12"/>
    <mergeCell ref="A13:G13"/>
    <mergeCell ref="H13:I13"/>
    <mergeCell ref="A1:I1"/>
    <mergeCell ref="C2:F2"/>
    <mergeCell ref="A3:G3"/>
    <mergeCell ref="H3:I3"/>
    <mergeCell ref="A4:G4"/>
    <mergeCell ref="H4:I4"/>
    <mergeCell ref="A8:G8"/>
    <mergeCell ref="H8:I8"/>
    <mergeCell ref="A14:G14"/>
    <mergeCell ref="H14:I14"/>
    <mergeCell ref="A15:G16"/>
    <mergeCell ref="A10:G10"/>
    <mergeCell ref="H10:I10"/>
    <mergeCell ref="A9:G9"/>
    <mergeCell ref="H9:I9"/>
    <mergeCell ref="H15:I16"/>
    <mergeCell ref="A5:G5"/>
    <mergeCell ref="H5:I5"/>
    <mergeCell ref="A6:G6"/>
    <mergeCell ref="H6:I6"/>
    <mergeCell ref="A7:G7"/>
    <mergeCell ref="H7:I7"/>
    <mergeCell ref="H32:I32"/>
    <mergeCell ref="A32:G32"/>
    <mergeCell ref="A33:G33"/>
    <mergeCell ref="H33:I33"/>
    <mergeCell ref="A30:G30"/>
    <mergeCell ref="H30:I30"/>
    <mergeCell ref="A31:G31"/>
    <mergeCell ref="H31:I3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8" workbookViewId="0">
      <selection activeCell="F44" sqref="F44"/>
    </sheetView>
  </sheetViews>
  <sheetFormatPr defaultRowHeight="15" x14ac:dyDescent="0.25"/>
  <sheetData>
    <row r="1" spans="1:9" ht="18.75" x14ac:dyDescent="0.3">
      <c r="A1" s="4" t="s">
        <v>22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82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83</v>
      </c>
      <c r="B4" s="12"/>
      <c r="C4" s="12"/>
      <c r="D4" s="12"/>
      <c r="E4" s="12"/>
      <c r="F4" s="12"/>
      <c r="G4" s="13"/>
      <c r="H4" s="97">
        <v>134226.35</v>
      </c>
      <c r="I4" s="98"/>
    </row>
    <row r="5" spans="1:9" x14ac:dyDescent="0.25">
      <c r="A5" s="40"/>
      <c r="B5" s="41"/>
      <c r="C5" s="41"/>
      <c r="D5" s="41"/>
      <c r="E5" s="41"/>
      <c r="F5" s="41"/>
      <c r="G5" s="42"/>
      <c r="H5" s="19"/>
      <c r="I5" s="20"/>
    </row>
    <row r="6" spans="1:9" x14ac:dyDescent="0.25">
      <c r="A6" s="11" t="s">
        <v>84</v>
      </c>
      <c r="B6" s="12"/>
      <c r="C6" s="12"/>
      <c r="D6" s="12"/>
      <c r="E6" s="12"/>
      <c r="F6" s="12"/>
      <c r="G6" s="13"/>
      <c r="H6" s="26">
        <v>37030.49</v>
      </c>
      <c r="I6" s="27"/>
    </row>
    <row r="7" spans="1:9" x14ac:dyDescent="0.25">
      <c r="A7" s="11" t="s">
        <v>70</v>
      </c>
      <c r="B7" s="12"/>
      <c r="C7" s="12"/>
      <c r="D7" s="12"/>
      <c r="E7" s="12"/>
      <c r="F7" s="12"/>
      <c r="G7" s="13"/>
      <c r="H7" s="84">
        <v>9730.1</v>
      </c>
      <c r="I7" s="85"/>
    </row>
    <row r="8" spans="1:9" x14ac:dyDescent="0.25">
      <c r="A8" s="48" t="s">
        <v>54</v>
      </c>
      <c r="B8" s="49"/>
      <c r="C8" s="49"/>
      <c r="D8" s="49"/>
      <c r="E8" s="49"/>
      <c r="F8" s="49"/>
      <c r="G8" s="50"/>
      <c r="H8" s="51">
        <v>4020</v>
      </c>
      <c r="I8" s="52"/>
    </row>
    <row r="9" spans="1:9" ht="15.75" thickBot="1" x14ac:dyDescent="0.3">
      <c r="A9" s="45"/>
      <c r="B9" s="46"/>
      <c r="C9" s="46"/>
      <c r="D9" s="46"/>
      <c r="E9" s="46"/>
      <c r="F9" s="46"/>
      <c r="G9" s="47"/>
      <c r="H9" s="45"/>
      <c r="I9" s="47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32"/>
      <c r="H10" s="101">
        <f>H11+H12+H13+H14+H15+H17+H18+H31+H20+H21+H22+H23+H24+H25+H26+H19</f>
        <v>56317.639999999992</v>
      </c>
      <c r="I10" s="102"/>
    </row>
    <row r="11" spans="1:9" x14ac:dyDescent="0.25">
      <c r="A11" s="35" t="s">
        <v>60</v>
      </c>
      <c r="B11" s="36"/>
      <c r="C11" s="36"/>
      <c r="D11" s="36"/>
      <c r="E11" s="36"/>
      <c r="F11" s="36"/>
      <c r="G11" s="37"/>
      <c r="H11" s="99">
        <v>0</v>
      </c>
      <c r="I11" s="100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57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57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60"/>
      <c r="H18" s="19">
        <v>0</v>
      </c>
      <c r="I18" s="20"/>
    </row>
    <row r="19" spans="1:9" x14ac:dyDescent="0.25">
      <c r="A19" s="16" t="s">
        <v>53</v>
      </c>
      <c r="B19" s="17"/>
      <c r="C19" s="17"/>
      <c r="D19" s="17"/>
      <c r="E19" s="17"/>
      <c r="F19" s="17"/>
      <c r="G19" s="18"/>
      <c r="H19" s="28">
        <v>1055.7</v>
      </c>
      <c r="I19" s="29"/>
    </row>
    <row r="20" spans="1:9" x14ac:dyDescent="0.25">
      <c r="A20" s="48" t="s">
        <v>11</v>
      </c>
      <c r="B20" s="49"/>
      <c r="C20" s="49"/>
      <c r="D20" s="49"/>
      <c r="E20" s="49"/>
      <c r="F20" s="49"/>
      <c r="G20" s="50"/>
      <c r="H20" s="51">
        <v>2152.3200000000002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50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50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50"/>
      <c r="H23" s="45">
        <v>9667.56</v>
      </c>
      <c r="I23" s="47"/>
    </row>
    <row r="24" spans="1:9" x14ac:dyDescent="0.25">
      <c r="A24" s="48" t="s">
        <v>56</v>
      </c>
      <c r="B24" s="49"/>
      <c r="C24" s="49"/>
      <c r="D24" s="49"/>
      <c r="E24" s="49"/>
      <c r="F24" s="49"/>
      <c r="G24" s="50"/>
      <c r="H24" s="45">
        <v>31599.65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50"/>
      <c r="H25" s="53">
        <v>9701.09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3"/>
      <c r="H26" s="74">
        <v>1150.9000000000001</v>
      </c>
      <c r="I26" s="75"/>
    </row>
    <row r="27" spans="1:9" ht="15.75" thickBot="1" x14ac:dyDescent="0.3">
      <c r="A27" s="30" t="s">
        <v>1</v>
      </c>
      <c r="B27" s="31"/>
      <c r="C27" s="31"/>
      <c r="D27" s="31"/>
      <c r="E27" s="31"/>
      <c r="F27" s="31"/>
      <c r="G27" s="32"/>
      <c r="H27" s="69">
        <v>57751.63</v>
      </c>
      <c r="I27" s="70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3"/>
      <c r="H29" s="64">
        <f>H30+H32</f>
        <v>2106</v>
      </c>
      <c r="I29" s="65"/>
    </row>
    <row r="30" spans="1:9" x14ac:dyDescent="0.25">
      <c r="A30" s="108" t="s">
        <v>139</v>
      </c>
      <c r="B30" s="109"/>
      <c r="C30" s="109"/>
      <c r="D30" s="109"/>
      <c r="E30" s="109"/>
      <c r="F30" s="109"/>
      <c r="G30" s="110"/>
      <c r="H30" s="111">
        <v>2000</v>
      </c>
      <c r="I30" s="112"/>
    </row>
    <row r="31" spans="1:9" x14ac:dyDescent="0.25">
      <c r="A31" s="118" t="s">
        <v>142</v>
      </c>
      <c r="B31" s="119"/>
      <c r="C31" s="119"/>
      <c r="D31" s="119"/>
      <c r="E31" s="119"/>
      <c r="F31" s="119"/>
      <c r="G31" s="120"/>
      <c r="H31" s="104"/>
      <c r="I31" s="105"/>
    </row>
    <row r="32" spans="1:9" ht="15.75" thickBot="1" x14ac:dyDescent="0.3">
      <c r="A32" s="113" t="s">
        <v>169</v>
      </c>
      <c r="B32" s="114"/>
      <c r="C32" s="114"/>
      <c r="D32" s="114"/>
      <c r="E32" s="114"/>
      <c r="F32" s="114"/>
      <c r="G32" s="115"/>
      <c r="H32" s="116">
        <v>106</v>
      </c>
      <c r="I32" s="117"/>
    </row>
    <row r="33" spans="1:9" ht="15.75" thickBot="1" x14ac:dyDescent="0.3">
      <c r="A33" s="61" t="s">
        <v>14</v>
      </c>
      <c r="B33" s="62"/>
      <c r="C33" s="62"/>
      <c r="D33" s="62"/>
      <c r="E33" s="62"/>
      <c r="F33" s="62"/>
      <c r="G33" s="63"/>
      <c r="H33" s="9">
        <f>H10+H29</f>
        <v>58423.639999999992</v>
      </c>
      <c r="I33" s="10"/>
    </row>
    <row r="34" spans="1:9" x14ac:dyDescent="0.25">
      <c r="A34" s="66"/>
      <c r="B34" s="67"/>
      <c r="C34" s="67"/>
      <c r="D34" s="67"/>
      <c r="E34" s="67"/>
      <c r="F34" s="67"/>
      <c r="G34" s="68"/>
      <c r="H34" s="104"/>
      <c r="I34" s="105"/>
    </row>
    <row r="35" spans="1:9" x14ac:dyDescent="0.25">
      <c r="A35" s="11" t="s">
        <v>85</v>
      </c>
      <c r="B35" s="12"/>
      <c r="C35" s="12"/>
      <c r="D35" s="12"/>
      <c r="E35" s="12"/>
      <c r="F35" s="12"/>
      <c r="G35" s="13"/>
      <c r="H35" s="97">
        <f>H4+H10-H27</f>
        <v>132792.35999999999</v>
      </c>
      <c r="I35" s="98"/>
    </row>
    <row r="36" spans="1:9" x14ac:dyDescent="0.25">
      <c r="A36" s="11" t="s">
        <v>86</v>
      </c>
      <c r="B36" s="12"/>
      <c r="C36" s="12"/>
      <c r="D36" s="12"/>
      <c r="E36" s="12"/>
      <c r="F36" s="12"/>
      <c r="G36" s="13"/>
      <c r="H36" s="43">
        <f>H6-H7-H8+H29</f>
        <v>25386.39</v>
      </c>
      <c r="I36" s="44"/>
    </row>
    <row r="37" spans="1:9" x14ac:dyDescent="0.25">
      <c r="A37" s="26"/>
      <c r="B37" s="103"/>
      <c r="C37" s="103"/>
      <c r="D37" s="103"/>
      <c r="E37" s="103"/>
      <c r="F37" s="103"/>
      <c r="G37" s="27"/>
      <c r="H37" s="26"/>
      <c r="I37" s="27"/>
    </row>
    <row r="38" spans="1:9" x14ac:dyDescent="0.25">
      <c r="A38" s="16" t="s">
        <v>15</v>
      </c>
      <c r="B38" s="17"/>
      <c r="C38" s="17"/>
      <c r="D38" s="17"/>
      <c r="E38" s="17"/>
      <c r="F38" s="17"/>
      <c r="G38" s="18"/>
      <c r="H38" s="104"/>
      <c r="I38" s="105"/>
    </row>
    <row r="39" spans="1:9" x14ac:dyDescent="0.25">
      <c r="A39" s="48" t="s">
        <v>16</v>
      </c>
      <c r="B39" s="49"/>
      <c r="C39" s="49"/>
      <c r="D39" s="49"/>
      <c r="E39" s="49"/>
      <c r="F39" s="49"/>
      <c r="G39" s="50"/>
      <c r="H39" s="43">
        <v>10</v>
      </c>
      <c r="I39" s="44"/>
    </row>
    <row r="40" spans="1:9" ht="15.75" thickBot="1" x14ac:dyDescent="0.3">
      <c r="A40" s="86" t="s">
        <v>55</v>
      </c>
      <c r="B40" s="87"/>
      <c r="C40" s="87"/>
      <c r="D40" s="87"/>
      <c r="E40" s="87"/>
      <c r="F40" s="87"/>
      <c r="G40" s="88"/>
      <c r="H40" s="106">
        <f>(H10/H27+H29/H7)*H39</f>
        <v>11.916114683552195</v>
      </c>
      <c r="I40" s="107"/>
    </row>
    <row r="43" spans="1:9" x14ac:dyDescent="0.25">
      <c r="A43" s="80" t="s">
        <v>19</v>
      </c>
      <c r="B43" s="80"/>
      <c r="C43" s="80"/>
      <c r="G43" s="80" t="s">
        <v>20</v>
      </c>
      <c r="H43" s="80"/>
      <c r="I43" s="80"/>
    </row>
  </sheetData>
  <mergeCells count="78">
    <mergeCell ref="A30:G30"/>
    <mergeCell ref="H30:I30"/>
    <mergeCell ref="A32:G32"/>
    <mergeCell ref="H32:I32"/>
    <mergeCell ref="A36:G36"/>
    <mergeCell ref="H36:I36"/>
    <mergeCell ref="A33:G33"/>
    <mergeCell ref="H33:I33"/>
    <mergeCell ref="A34:G34"/>
    <mergeCell ref="H34:I34"/>
    <mergeCell ref="A35:G35"/>
    <mergeCell ref="H35:I35"/>
    <mergeCell ref="A31:G31"/>
    <mergeCell ref="H31:I31"/>
    <mergeCell ref="A43:C43"/>
    <mergeCell ref="G43:I43"/>
    <mergeCell ref="A37:G37"/>
    <mergeCell ref="H37:I37"/>
    <mergeCell ref="A38:G38"/>
    <mergeCell ref="H38:I38"/>
    <mergeCell ref="A39:G39"/>
    <mergeCell ref="H39:I39"/>
    <mergeCell ref="A40:G40"/>
    <mergeCell ref="H40:I40"/>
    <mergeCell ref="A29:G29"/>
    <mergeCell ref="H29:I29"/>
    <mergeCell ref="A27:G27"/>
    <mergeCell ref="H27:I27"/>
    <mergeCell ref="A28:G28"/>
    <mergeCell ref="H28:I28"/>
    <mergeCell ref="A21:G21"/>
    <mergeCell ref="H21:I21"/>
    <mergeCell ref="A22:G22"/>
    <mergeCell ref="H22:I22"/>
    <mergeCell ref="A26:G26"/>
    <mergeCell ref="H26:I26"/>
    <mergeCell ref="A23:G23"/>
    <mergeCell ref="H23:I23"/>
    <mergeCell ref="A24:G24"/>
    <mergeCell ref="H24:I24"/>
    <mergeCell ref="A25:G25"/>
    <mergeCell ref="H25:I25"/>
    <mergeCell ref="A19:G19"/>
    <mergeCell ref="H19:I19"/>
    <mergeCell ref="A18:G18"/>
    <mergeCell ref="H18:I18"/>
    <mergeCell ref="A20:G20"/>
    <mergeCell ref="H20:I20"/>
    <mergeCell ref="A8:G8"/>
    <mergeCell ref="H8:I8"/>
    <mergeCell ref="A11:G11"/>
    <mergeCell ref="H11:I11"/>
    <mergeCell ref="A10:G10"/>
    <mergeCell ref="H10:I10"/>
    <mergeCell ref="A9:G9"/>
    <mergeCell ref="H9:I9"/>
    <mergeCell ref="A12:G12"/>
    <mergeCell ref="H12:I12"/>
    <mergeCell ref="A13:G13"/>
    <mergeCell ref="H13:I13"/>
    <mergeCell ref="A17:G17"/>
    <mergeCell ref="H17:I17"/>
    <mergeCell ref="A14:G14"/>
    <mergeCell ref="H14:I14"/>
    <mergeCell ref="A15:G16"/>
    <mergeCell ref="H15:I16"/>
    <mergeCell ref="A7:G7"/>
    <mergeCell ref="H7:I7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2" workbookViewId="0">
      <selection activeCell="L36" sqref="L36"/>
    </sheetView>
  </sheetViews>
  <sheetFormatPr defaultRowHeight="15" x14ac:dyDescent="0.25"/>
  <sheetData>
    <row r="1" spans="1:9" ht="18.75" x14ac:dyDescent="0.3">
      <c r="A1" s="4" t="s">
        <v>47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106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7"/>
      <c r="H3" s="9" t="s">
        <v>2</v>
      </c>
      <c r="I3" s="10"/>
    </row>
    <row r="4" spans="1:9" x14ac:dyDescent="0.25">
      <c r="A4" s="11" t="s">
        <v>90</v>
      </c>
      <c r="B4" s="12"/>
      <c r="C4" s="12"/>
      <c r="D4" s="12"/>
      <c r="E4" s="12"/>
      <c r="F4" s="12"/>
      <c r="G4" s="12"/>
      <c r="H4" s="156">
        <v>312635.86</v>
      </c>
      <c r="I4" s="157"/>
    </row>
    <row r="5" spans="1:9" x14ac:dyDescent="0.25">
      <c r="A5" s="26"/>
      <c r="B5" s="103"/>
      <c r="C5" s="103"/>
      <c r="D5" s="103"/>
      <c r="E5" s="103"/>
      <c r="F5" s="103"/>
      <c r="G5" s="27"/>
      <c r="H5" s="26"/>
      <c r="I5" s="27"/>
    </row>
    <row r="6" spans="1:9" x14ac:dyDescent="0.25">
      <c r="A6" s="77" t="s">
        <v>79</v>
      </c>
      <c r="B6" s="78"/>
      <c r="C6" s="78"/>
      <c r="D6" s="78"/>
      <c r="E6" s="78"/>
      <c r="F6" s="78"/>
      <c r="G6" s="79"/>
      <c r="H6" s="175">
        <v>40524.81</v>
      </c>
      <c r="I6" s="198"/>
    </row>
    <row r="7" spans="1:9" x14ac:dyDescent="0.25">
      <c r="A7" s="16" t="s">
        <v>1</v>
      </c>
      <c r="B7" s="17"/>
      <c r="C7" s="17"/>
      <c r="D7" s="17"/>
      <c r="E7" s="17"/>
      <c r="F7" s="17"/>
      <c r="G7" s="18"/>
      <c r="H7" s="19">
        <v>5613.75</v>
      </c>
      <c r="I7" s="20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51">
        <v>3720</v>
      </c>
      <c r="I8" s="52"/>
    </row>
    <row r="9" spans="1:9" ht="15.75" thickBot="1" x14ac:dyDescent="0.3">
      <c r="A9" s="26"/>
      <c r="B9" s="103"/>
      <c r="C9" s="103"/>
      <c r="D9" s="103"/>
      <c r="E9" s="103"/>
      <c r="F9" s="103"/>
      <c r="G9" s="27"/>
      <c r="H9" s="45"/>
      <c r="I9" s="47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160"/>
      <c r="H10" s="33">
        <f>H11+H12+H13+H14+H15+H17+H18+H31+H20+H21+H22+H23+H24+H25+H26+H19</f>
        <v>68281.299999999988</v>
      </c>
      <c r="I10" s="146"/>
    </row>
    <row r="11" spans="1:9" x14ac:dyDescent="0.25">
      <c r="A11" s="35" t="s">
        <v>61</v>
      </c>
      <c r="B11" s="36"/>
      <c r="C11" s="36"/>
      <c r="D11" s="36"/>
      <c r="E11" s="36"/>
      <c r="F11" s="36"/>
      <c r="G11" s="36"/>
      <c r="H11" s="38">
        <v>0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5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5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5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161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161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5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162"/>
      <c r="H18" s="19">
        <v>0</v>
      </c>
      <c r="I18" s="20"/>
    </row>
    <row r="19" spans="1:9" x14ac:dyDescent="0.25">
      <c r="A19" s="16" t="s">
        <v>53</v>
      </c>
      <c r="B19" s="17"/>
      <c r="C19" s="17"/>
      <c r="D19" s="17"/>
      <c r="E19" s="17"/>
      <c r="F19" s="17"/>
      <c r="G19" s="158"/>
      <c r="H19" s="45"/>
      <c r="I19" s="47"/>
    </row>
    <row r="20" spans="1:9" x14ac:dyDescent="0.25">
      <c r="A20" s="48" t="s">
        <v>11</v>
      </c>
      <c r="B20" s="49"/>
      <c r="C20" s="49"/>
      <c r="D20" s="49"/>
      <c r="E20" s="49"/>
      <c r="F20" s="49"/>
      <c r="G20" s="49"/>
      <c r="H20" s="51">
        <v>2690.4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49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49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49"/>
      <c r="H23" s="45">
        <v>12034.98</v>
      </c>
      <c r="I23" s="47"/>
    </row>
    <row r="24" spans="1:9" x14ac:dyDescent="0.25">
      <c r="A24" s="48" t="s">
        <v>51</v>
      </c>
      <c r="B24" s="49"/>
      <c r="C24" s="49"/>
      <c r="D24" s="49"/>
      <c r="E24" s="49"/>
      <c r="F24" s="49"/>
      <c r="G24" s="49"/>
      <c r="H24" s="45">
        <v>39337.870000000003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49"/>
      <c r="H25" s="53">
        <v>12076.73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2"/>
      <c r="H26" s="74">
        <v>1150.9000000000001</v>
      </c>
      <c r="I26" s="75"/>
    </row>
    <row r="27" spans="1:9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69">
        <v>44909.97</v>
      </c>
      <c r="I27" s="70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2"/>
      <c r="H29" s="64">
        <f>H30</f>
        <v>2000</v>
      </c>
      <c r="I29" s="10"/>
    </row>
    <row r="30" spans="1:9" ht="15.75" thickBot="1" x14ac:dyDescent="0.3">
      <c r="A30" s="93" t="s">
        <v>137</v>
      </c>
      <c r="B30" s="94"/>
      <c r="C30" s="94"/>
      <c r="D30" s="94"/>
      <c r="E30" s="94"/>
      <c r="F30" s="94"/>
      <c r="G30" s="95"/>
      <c r="H30" s="180">
        <v>2000</v>
      </c>
      <c r="I30" s="181"/>
    </row>
    <row r="31" spans="1:9" ht="15.75" thickBot="1" x14ac:dyDescent="0.3">
      <c r="A31" s="21" t="s">
        <v>10</v>
      </c>
      <c r="B31" s="22"/>
      <c r="C31" s="22"/>
      <c r="D31" s="22"/>
      <c r="E31" s="22"/>
      <c r="F31" s="22"/>
      <c r="G31" s="22"/>
      <c r="H31" s="24"/>
      <c r="I31" s="25"/>
    </row>
    <row r="32" spans="1:9" ht="15.75" thickBot="1" x14ac:dyDescent="0.3">
      <c r="A32" s="61" t="s">
        <v>14</v>
      </c>
      <c r="B32" s="62"/>
      <c r="C32" s="62"/>
      <c r="D32" s="62"/>
      <c r="E32" s="62"/>
      <c r="F32" s="62"/>
      <c r="G32" s="62"/>
      <c r="H32" s="64">
        <f>H10+H29</f>
        <v>70281.299999999988</v>
      </c>
      <c r="I32" s="65"/>
    </row>
    <row r="33" spans="1:9" x14ac:dyDescent="0.25">
      <c r="A33" s="66"/>
      <c r="B33" s="67"/>
      <c r="C33" s="67"/>
      <c r="D33" s="67"/>
      <c r="E33" s="67"/>
      <c r="F33" s="67"/>
      <c r="G33" s="67"/>
      <c r="H33" s="66"/>
      <c r="I33" s="68"/>
    </row>
    <row r="34" spans="1:9" x14ac:dyDescent="0.25">
      <c r="A34" s="11" t="s">
        <v>91</v>
      </c>
      <c r="B34" s="12"/>
      <c r="C34" s="12"/>
      <c r="D34" s="12"/>
      <c r="E34" s="12"/>
      <c r="F34" s="12"/>
      <c r="G34" s="12"/>
      <c r="H34" s="43">
        <f>H4+H10-H27</f>
        <v>336007.18999999994</v>
      </c>
      <c r="I34" s="44"/>
    </row>
    <row r="35" spans="1:9" x14ac:dyDescent="0.25">
      <c r="A35" s="11" t="s">
        <v>81</v>
      </c>
      <c r="B35" s="12"/>
      <c r="C35" s="12"/>
      <c r="D35" s="12"/>
      <c r="E35" s="12"/>
      <c r="F35" s="12"/>
      <c r="G35" s="12"/>
      <c r="H35" s="43">
        <f>H6+H7+H8-H29</f>
        <v>47858.559999999998</v>
      </c>
      <c r="I35" s="44"/>
    </row>
    <row r="36" spans="1:9" x14ac:dyDescent="0.25">
      <c r="A36" s="40"/>
      <c r="B36" s="41"/>
      <c r="C36" s="41"/>
      <c r="D36" s="41"/>
      <c r="E36" s="41"/>
      <c r="F36" s="41"/>
      <c r="G36" s="159"/>
      <c r="H36" s="26"/>
      <c r="I36" s="27"/>
    </row>
    <row r="37" spans="1:9" x14ac:dyDescent="0.25">
      <c r="A37" s="16" t="s">
        <v>15</v>
      </c>
      <c r="B37" s="17"/>
      <c r="C37" s="17"/>
      <c r="D37" s="17"/>
      <c r="E37" s="17"/>
      <c r="F37" s="17"/>
      <c r="G37" s="158"/>
      <c r="H37" s="19"/>
      <c r="I37" s="20"/>
    </row>
    <row r="38" spans="1:9" x14ac:dyDescent="0.25">
      <c r="A38" s="48" t="s">
        <v>16</v>
      </c>
      <c r="B38" s="49"/>
      <c r="C38" s="49"/>
      <c r="D38" s="49"/>
      <c r="E38" s="49"/>
      <c r="F38" s="49"/>
      <c r="G38" s="49"/>
      <c r="H38" s="43">
        <v>9</v>
      </c>
      <c r="I38" s="44"/>
    </row>
    <row r="39" spans="1:9" ht="15.75" thickBot="1" x14ac:dyDescent="0.3">
      <c r="A39" s="86" t="s">
        <v>55</v>
      </c>
      <c r="B39" s="87"/>
      <c r="C39" s="87"/>
      <c r="D39" s="87"/>
      <c r="E39" s="87"/>
      <c r="F39" s="87"/>
      <c r="G39" s="87"/>
      <c r="H39" s="241">
        <f>H10/H27*H38</f>
        <v>13.683636395214689</v>
      </c>
      <c r="I39" s="242"/>
    </row>
    <row r="42" spans="1:9" x14ac:dyDescent="0.25">
      <c r="A42" s="80" t="s">
        <v>19</v>
      </c>
      <c r="B42" s="80"/>
      <c r="C42" s="80"/>
      <c r="G42" s="80" t="s">
        <v>20</v>
      </c>
      <c r="H42" s="80"/>
      <c r="I42" s="80"/>
    </row>
  </sheetData>
  <mergeCells count="76">
    <mergeCell ref="A1:I1"/>
    <mergeCell ref="C2:F2"/>
    <mergeCell ref="A3:G3"/>
    <mergeCell ref="H3:I3"/>
    <mergeCell ref="A4:G4"/>
    <mergeCell ref="H4:I4"/>
    <mergeCell ref="H6:I6"/>
    <mergeCell ref="A6:G6"/>
    <mergeCell ref="A5:G5"/>
    <mergeCell ref="H5:I5"/>
    <mergeCell ref="A7:G7"/>
    <mergeCell ref="H7:I7"/>
    <mergeCell ref="A9:G9"/>
    <mergeCell ref="H9:I9"/>
    <mergeCell ref="H14:I14"/>
    <mergeCell ref="A8:G8"/>
    <mergeCell ref="H8:I8"/>
    <mergeCell ref="A27:G27"/>
    <mergeCell ref="H27:I27"/>
    <mergeCell ref="A10:G10"/>
    <mergeCell ref="H10:I10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14:G14"/>
    <mergeCell ref="A19:G19"/>
    <mergeCell ref="A20:G20"/>
    <mergeCell ref="H20:I20"/>
    <mergeCell ref="H19:I19"/>
    <mergeCell ref="A15:G16"/>
    <mergeCell ref="H15:I16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33:G33"/>
    <mergeCell ref="H33:I33"/>
    <mergeCell ref="A29:G29"/>
    <mergeCell ref="H29:I29"/>
    <mergeCell ref="A28:G28"/>
    <mergeCell ref="H28:I28"/>
    <mergeCell ref="A32:G32"/>
    <mergeCell ref="H32:I32"/>
    <mergeCell ref="A30:G30"/>
    <mergeCell ref="H30:I30"/>
    <mergeCell ref="A31:G31"/>
    <mergeCell ref="H31:I31"/>
    <mergeCell ref="A34:G34"/>
    <mergeCell ref="H34:I34"/>
    <mergeCell ref="A35:G35"/>
    <mergeCell ref="H35:I35"/>
    <mergeCell ref="A42:C42"/>
    <mergeCell ref="G42:I42"/>
    <mergeCell ref="A36:G36"/>
    <mergeCell ref="H36:I36"/>
    <mergeCell ref="A37:G37"/>
    <mergeCell ref="H37:I37"/>
    <mergeCell ref="A38:G38"/>
    <mergeCell ref="H38:I38"/>
    <mergeCell ref="A39:G39"/>
    <mergeCell ref="H39:I3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5" workbookViewId="0">
      <selection activeCell="H40" sqref="H40:I40"/>
    </sheetView>
  </sheetViews>
  <sheetFormatPr defaultRowHeight="15" x14ac:dyDescent="0.25"/>
  <sheetData>
    <row r="1" spans="1:9" ht="18.75" x14ac:dyDescent="0.3">
      <c r="A1" s="4" t="s">
        <v>48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90</v>
      </c>
      <c r="B4" s="12"/>
      <c r="C4" s="12"/>
      <c r="D4" s="12"/>
      <c r="E4" s="12"/>
      <c r="F4" s="12"/>
      <c r="G4" s="12"/>
      <c r="H4" s="97">
        <v>121625.43</v>
      </c>
      <c r="I4" s="98"/>
    </row>
    <row r="5" spans="1:9" x14ac:dyDescent="0.25">
      <c r="A5" s="26"/>
      <c r="B5" s="103"/>
      <c r="C5" s="103"/>
      <c r="D5" s="103"/>
      <c r="E5" s="103"/>
      <c r="F5" s="103"/>
      <c r="G5" s="27"/>
      <c r="H5" s="26"/>
      <c r="I5" s="27"/>
    </row>
    <row r="6" spans="1:9" x14ac:dyDescent="0.25">
      <c r="A6" s="11" t="s">
        <v>94</v>
      </c>
      <c r="B6" s="12"/>
      <c r="C6" s="12"/>
      <c r="D6" s="12"/>
      <c r="E6" s="12"/>
      <c r="F6" s="12"/>
      <c r="G6" s="12"/>
      <c r="H6" s="43">
        <v>19350.599999999999</v>
      </c>
      <c r="I6" s="44"/>
    </row>
    <row r="7" spans="1:9" x14ac:dyDescent="0.25">
      <c r="A7" s="48" t="s">
        <v>1</v>
      </c>
      <c r="B7" s="49"/>
      <c r="C7" s="49"/>
      <c r="D7" s="49"/>
      <c r="E7" s="49"/>
      <c r="F7" s="49"/>
      <c r="G7" s="50"/>
      <c r="H7" s="19">
        <v>13243.52</v>
      </c>
      <c r="I7" s="20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51">
        <v>720</v>
      </c>
      <c r="I8" s="52"/>
    </row>
    <row r="9" spans="1:9" ht="15.75" thickBot="1" x14ac:dyDescent="0.3">
      <c r="A9" s="16"/>
      <c r="B9" s="17"/>
      <c r="C9" s="17"/>
      <c r="D9" s="17"/>
      <c r="E9" s="17"/>
      <c r="F9" s="17"/>
      <c r="G9" s="158"/>
      <c r="H9" s="19"/>
      <c r="I9" s="20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160"/>
      <c r="H10" s="33">
        <f>H11+H12+H13+H14+H15+H17+H18+H31+H20+H21+H22+H23+H24+H25+H26+H19</f>
        <v>59742.62</v>
      </c>
      <c r="I10" s="189"/>
    </row>
    <row r="11" spans="1:9" x14ac:dyDescent="0.25">
      <c r="A11" s="35" t="s">
        <v>60</v>
      </c>
      <c r="B11" s="36"/>
      <c r="C11" s="36"/>
      <c r="D11" s="36"/>
      <c r="E11" s="36"/>
      <c r="F11" s="36"/>
      <c r="G11" s="36"/>
      <c r="H11" s="265">
        <v>0</v>
      </c>
      <c r="I11" s="266"/>
    </row>
    <row r="12" spans="1:9" x14ac:dyDescent="0.25">
      <c r="A12" s="16" t="s">
        <v>4</v>
      </c>
      <c r="B12" s="17"/>
      <c r="C12" s="17"/>
      <c r="D12" s="17"/>
      <c r="E12" s="17"/>
      <c r="F12" s="17"/>
      <c r="G12" s="15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5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5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161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161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58"/>
      <c r="H17" s="19"/>
      <c r="I17" s="20"/>
    </row>
    <row r="18" spans="1:9" x14ac:dyDescent="0.25">
      <c r="A18" s="203" t="s">
        <v>0</v>
      </c>
      <c r="B18" s="204"/>
      <c r="C18" s="204"/>
      <c r="D18" s="204"/>
      <c r="E18" s="204"/>
      <c r="F18" s="204"/>
      <c r="G18" s="262"/>
      <c r="H18" s="19"/>
      <c r="I18" s="20"/>
    </row>
    <row r="19" spans="1:9" x14ac:dyDescent="0.25">
      <c r="A19" s="48" t="s">
        <v>53</v>
      </c>
      <c r="B19" s="49"/>
      <c r="C19" s="49"/>
      <c r="D19" s="49"/>
      <c r="E19" s="49"/>
      <c r="F19" s="49"/>
      <c r="G19" s="50"/>
      <c r="H19" s="51">
        <v>1260</v>
      </c>
      <c r="I19" s="52"/>
    </row>
    <row r="20" spans="1:9" x14ac:dyDescent="0.25">
      <c r="A20" s="48" t="s">
        <v>11</v>
      </c>
      <c r="B20" s="49"/>
      <c r="C20" s="49"/>
      <c r="D20" s="49"/>
      <c r="E20" s="49"/>
      <c r="F20" s="49"/>
      <c r="G20" s="49"/>
      <c r="H20" s="51">
        <v>2690.4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49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49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49"/>
      <c r="H23" s="45">
        <v>12350.16</v>
      </c>
      <c r="I23" s="47"/>
    </row>
    <row r="24" spans="1:9" x14ac:dyDescent="0.25">
      <c r="A24" s="48" t="s">
        <v>51</v>
      </c>
      <c r="B24" s="49"/>
      <c r="C24" s="49"/>
      <c r="D24" s="49"/>
      <c r="E24" s="49"/>
      <c r="F24" s="49"/>
      <c r="G24" s="49"/>
      <c r="H24" s="45">
        <v>31599.65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49"/>
      <c r="H25" s="53">
        <v>9701.09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2"/>
      <c r="H26" s="74">
        <v>1150.9000000000001</v>
      </c>
      <c r="I26" s="75"/>
    </row>
    <row r="27" spans="1:9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69">
        <v>65553.289999999994</v>
      </c>
      <c r="I27" s="70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1" t="s">
        <v>68</v>
      </c>
      <c r="B29" s="231"/>
      <c r="C29" s="231"/>
      <c r="D29" s="231"/>
      <c r="E29" s="231"/>
      <c r="F29" s="231"/>
      <c r="G29" s="232"/>
      <c r="H29" s="64">
        <f>H30+H32</f>
        <v>2564</v>
      </c>
      <c r="I29" s="65"/>
    </row>
    <row r="30" spans="1:9" x14ac:dyDescent="0.25">
      <c r="A30" s="108" t="s">
        <v>140</v>
      </c>
      <c r="B30" s="109"/>
      <c r="C30" s="109"/>
      <c r="D30" s="109"/>
      <c r="E30" s="109"/>
      <c r="F30" s="109"/>
      <c r="G30" s="110"/>
      <c r="H30" s="111">
        <v>2040</v>
      </c>
      <c r="I30" s="112"/>
    </row>
    <row r="31" spans="1:9" x14ac:dyDescent="0.25">
      <c r="A31" s="257" t="s">
        <v>142</v>
      </c>
      <c r="B31" s="258"/>
      <c r="C31" s="258"/>
      <c r="D31" s="258"/>
      <c r="E31" s="258"/>
      <c r="F31" s="258"/>
      <c r="G31" s="259"/>
      <c r="H31" s="104"/>
      <c r="I31" s="105"/>
    </row>
    <row r="32" spans="1:9" ht="15.75" thickBot="1" x14ac:dyDescent="0.3">
      <c r="A32" s="113" t="s">
        <v>166</v>
      </c>
      <c r="B32" s="114"/>
      <c r="C32" s="114"/>
      <c r="D32" s="114"/>
      <c r="E32" s="114"/>
      <c r="F32" s="114"/>
      <c r="G32" s="115"/>
      <c r="H32" s="116">
        <v>524</v>
      </c>
      <c r="I32" s="117"/>
    </row>
    <row r="33" spans="1:9" ht="15.75" thickBot="1" x14ac:dyDescent="0.3">
      <c r="A33" s="61" t="s">
        <v>14</v>
      </c>
      <c r="B33" s="62"/>
      <c r="C33" s="62"/>
      <c r="D33" s="62"/>
      <c r="E33" s="62"/>
      <c r="F33" s="62"/>
      <c r="G33" s="62"/>
      <c r="H33" s="64">
        <f>H10+H29</f>
        <v>62306.62</v>
      </c>
      <c r="I33" s="65"/>
    </row>
    <row r="34" spans="1:9" x14ac:dyDescent="0.25">
      <c r="A34" s="53"/>
      <c r="B34" s="196"/>
      <c r="C34" s="196"/>
      <c r="D34" s="196"/>
      <c r="E34" s="196"/>
      <c r="F34" s="196"/>
      <c r="G34" s="196"/>
      <c r="H34" s="104"/>
      <c r="I34" s="105"/>
    </row>
    <row r="35" spans="1:9" x14ac:dyDescent="0.25">
      <c r="A35" s="11" t="s">
        <v>91</v>
      </c>
      <c r="B35" s="12"/>
      <c r="C35" s="12"/>
      <c r="D35" s="12"/>
      <c r="E35" s="12"/>
      <c r="F35" s="12"/>
      <c r="G35" s="12"/>
      <c r="H35" s="43">
        <f>H4+H10-H27</f>
        <v>115814.76</v>
      </c>
      <c r="I35" s="44"/>
    </row>
    <row r="36" spans="1:9" x14ac:dyDescent="0.25">
      <c r="A36" s="11" t="s">
        <v>98</v>
      </c>
      <c r="B36" s="12"/>
      <c r="C36" s="12"/>
      <c r="D36" s="12"/>
      <c r="E36" s="12"/>
      <c r="F36" s="12"/>
      <c r="G36" s="12"/>
      <c r="H36" s="43">
        <f>H6-H7-H8+H29</f>
        <v>7951.0799999999981</v>
      </c>
      <c r="I36" s="44"/>
    </row>
    <row r="37" spans="1:9" x14ac:dyDescent="0.25">
      <c r="A37" s="26"/>
      <c r="B37" s="103"/>
      <c r="C37" s="103"/>
      <c r="D37" s="103"/>
      <c r="E37" s="103"/>
      <c r="F37" s="103"/>
      <c r="G37" s="103"/>
      <c r="H37" s="26"/>
      <c r="I37" s="27"/>
    </row>
    <row r="38" spans="1:9" x14ac:dyDescent="0.25">
      <c r="A38" s="263" t="s">
        <v>15</v>
      </c>
      <c r="B38" s="264"/>
      <c r="C38" s="264"/>
      <c r="D38" s="264"/>
      <c r="E38" s="264"/>
      <c r="F38" s="264"/>
      <c r="G38" s="264"/>
      <c r="H38" s="45"/>
      <c r="I38" s="47"/>
    </row>
    <row r="39" spans="1:9" x14ac:dyDescent="0.25">
      <c r="A39" s="48" t="s">
        <v>16</v>
      </c>
      <c r="B39" s="49"/>
      <c r="C39" s="49"/>
      <c r="D39" s="49"/>
      <c r="E39" s="49"/>
      <c r="F39" s="49"/>
      <c r="G39" s="49"/>
      <c r="H39" s="182">
        <v>12</v>
      </c>
      <c r="I39" s="183"/>
    </row>
    <row r="40" spans="1:9" ht="15.75" thickBot="1" x14ac:dyDescent="0.3">
      <c r="A40" s="86" t="s">
        <v>55</v>
      </c>
      <c r="B40" s="87"/>
      <c r="C40" s="87"/>
      <c r="D40" s="87"/>
      <c r="E40" s="87"/>
      <c r="F40" s="87"/>
      <c r="G40" s="87"/>
      <c r="H40" s="241">
        <f>(H10/H27+H29/H7)*H39</f>
        <v>13.259564579989249</v>
      </c>
      <c r="I40" s="242"/>
    </row>
    <row r="43" spans="1:9" x14ac:dyDescent="0.25">
      <c r="A43" s="80" t="s">
        <v>19</v>
      </c>
      <c r="B43" s="80"/>
      <c r="C43" s="80"/>
      <c r="G43" s="80" t="s">
        <v>20</v>
      </c>
      <c r="H43" s="80"/>
      <c r="I43" s="80"/>
    </row>
  </sheetData>
  <mergeCells count="78">
    <mergeCell ref="A32:G32"/>
    <mergeCell ref="H32:I32"/>
    <mergeCell ref="A30:G30"/>
    <mergeCell ref="H30:I30"/>
    <mergeCell ref="A5:G5"/>
    <mergeCell ref="H5:I5"/>
    <mergeCell ref="A7:G7"/>
    <mergeCell ref="H7:I7"/>
    <mergeCell ref="A9:G9"/>
    <mergeCell ref="H9:I9"/>
    <mergeCell ref="A6:G6"/>
    <mergeCell ref="H6:I6"/>
    <mergeCell ref="A13:G13"/>
    <mergeCell ref="A17:G17"/>
    <mergeCell ref="H17:I17"/>
    <mergeCell ref="A18:G18"/>
    <mergeCell ref="A1:I1"/>
    <mergeCell ref="C2:F2"/>
    <mergeCell ref="A3:G3"/>
    <mergeCell ref="H3:I3"/>
    <mergeCell ref="A4:G4"/>
    <mergeCell ref="H4:I4"/>
    <mergeCell ref="H18:I18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A31:G31"/>
    <mergeCell ref="H31:I31"/>
    <mergeCell ref="A20:G20"/>
    <mergeCell ref="H20:I20"/>
    <mergeCell ref="A19:G19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9:G29"/>
    <mergeCell ref="H29:I29"/>
    <mergeCell ref="A28:G28"/>
    <mergeCell ref="H28:I28"/>
    <mergeCell ref="A27:G27"/>
    <mergeCell ref="H27:I27"/>
    <mergeCell ref="H34:I34"/>
    <mergeCell ref="A35:G35"/>
    <mergeCell ref="H35:I35"/>
    <mergeCell ref="A36:G36"/>
    <mergeCell ref="H36:I36"/>
    <mergeCell ref="A43:C43"/>
    <mergeCell ref="G43:I43"/>
    <mergeCell ref="A8:G8"/>
    <mergeCell ref="H8:I8"/>
    <mergeCell ref="H19:I19"/>
    <mergeCell ref="A38:G38"/>
    <mergeCell ref="H38:I38"/>
    <mergeCell ref="A39:G39"/>
    <mergeCell ref="H39:I39"/>
    <mergeCell ref="A40:G40"/>
    <mergeCell ref="H40:I40"/>
    <mergeCell ref="A37:G37"/>
    <mergeCell ref="A33:G33"/>
    <mergeCell ref="H33:I33"/>
    <mergeCell ref="H37:I37"/>
    <mergeCell ref="A34:G3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K42" sqref="K42"/>
    </sheetView>
  </sheetViews>
  <sheetFormatPr defaultRowHeight="15" x14ac:dyDescent="0.25"/>
  <sheetData>
    <row r="1" spans="1:9" ht="18.75" x14ac:dyDescent="0.3">
      <c r="A1" s="4" t="s">
        <v>49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x14ac:dyDescent="0.25">
      <c r="A3" s="66"/>
      <c r="B3" s="67"/>
      <c r="C3" s="67"/>
      <c r="D3" s="67"/>
      <c r="E3" s="67"/>
      <c r="F3" s="67"/>
      <c r="G3" s="68"/>
      <c r="H3" s="156" t="s">
        <v>2</v>
      </c>
      <c r="I3" s="157"/>
    </row>
    <row r="4" spans="1:9" x14ac:dyDescent="0.25">
      <c r="A4" s="11" t="s">
        <v>118</v>
      </c>
      <c r="B4" s="12"/>
      <c r="C4" s="12"/>
      <c r="D4" s="12"/>
      <c r="E4" s="12"/>
      <c r="F4" s="12"/>
      <c r="G4" s="13"/>
      <c r="H4" s="43">
        <v>73013.8</v>
      </c>
      <c r="I4" s="27"/>
    </row>
    <row r="5" spans="1:9" x14ac:dyDescent="0.25">
      <c r="A5" s="26"/>
      <c r="B5" s="103"/>
      <c r="C5" s="103"/>
      <c r="D5" s="103"/>
      <c r="E5" s="103"/>
      <c r="F5" s="103"/>
      <c r="G5" s="27"/>
      <c r="H5" s="45"/>
      <c r="I5" s="47"/>
    </row>
    <row r="6" spans="1:9" x14ac:dyDescent="0.25">
      <c r="A6" s="11" t="s">
        <v>94</v>
      </c>
      <c r="B6" s="12"/>
      <c r="C6" s="12"/>
      <c r="D6" s="12"/>
      <c r="E6" s="12"/>
      <c r="F6" s="12"/>
      <c r="G6" s="13"/>
      <c r="H6" s="26">
        <v>209078.83</v>
      </c>
      <c r="I6" s="27"/>
    </row>
    <row r="7" spans="1:9" x14ac:dyDescent="0.25">
      <c r="A7" s="48" t="s">
        <v>1</v>
      </c>
      <c r="B7" s="49"/>
      <c r="C7" s="49"/>
      <c r="D7" s="49"/>
      <c r="E7" s="49"/>
      <c r="F7" s="49"/>
      <c r="G7" s="50"/>
      <c r="H7" s="19">
        <v>6876.21</v>
      </c>
      <c r="I7" s="20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51">
        <v>1020</v>
      </c>
      <c r="I8" s="52"/>
    </row>
    <row r="9" spans="1:9" ht="15.75" thickBot="1" x14ac:dyDescent="0.3">
      <c r="A9" s="16"/>
      <c r="B9" s="17"/>
      <c r="C9" s="17"/>
      <c r="D9" s="17"/>
      <c r="E9" s="17"/>
      <c r="F9" s="17"/>
      <c r="G9" s="18"/>
      <c r="H9" s="19"/>
      <c r="I9" s="20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32"/>
      <c r="H10" s="33">
        <f>H11+H12+H13+H14+H15+H17+H18+H31+H20+H21+H22+H23+H24+H25+H26+H19</f>
        <v>69700.34</v>
      </c>
      <c r="I10" s="146"/>
    </row>
    <row r="11" spans="1:9" x14ac:dyDescent="0.25">
      <c r="A11" s="35" t="s">
        <v>60</v>
      </c>
      <c r="B11" s="36"/>
      <c r="C11" s="36"/>
      <c r="D11" s="36"/>
      <c r="E11" s="36"/>
      <c r="F11" s="36"/>
      <c r="G11" s="37"/>
      <c r="H11" s="38">
        <v>0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57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57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60"/>
      <c r="H18" s="19"/>
      <c r="I18" s="20"/>
    </row>
    <row r="19" spans="1:9" x14ac:dyDescent="0.25">
      <c r="A19" s="16" t="s">
        <v>53</v>
      </c>
      <c r="B19" s="17"/>
      <c r="C19" s="17"/>
      <c r="D19" s="17"/>
      <c r="E19" s="17"/>
      <c r="F19" s="17"/>
      <c r="G19" s="18"/>
      <c r="H19" s="51">
        <v>1266</v>
      </c>
      <c r="I19" s="52"/>
    </row>
    <row r="20" spans="1:9" x14ac:dyDescent="0.25">
      <c r="A20" s="48" t="s">
        <v>11</v>
      </c>
      <c r="B20" s="49"/>
      <c r="C20" s="49"/>
      <c r="D20" s="49"/>
      <c r="E20" s="49"/>
      <c r="F20" s="49"/>
      <c r="G20" s="50"/>
      <c r="H20" s="51">
        <v>2869.76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50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50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50"/>
      <c r="H23" s="45">
        <v>12825.48</v>
      </c>
      <c r="I23" s="47"/>
    </row>
    <row r="24" spans="1:9" x14ac:dyDescent="0.25">
      <c r="A24" s="48" t="s">
        <v>51</v>
      </c>
      <c r="B24" s="49"/>
      <c r="C24" s="49"/>
      <c r="D24" s="49"/>
      <c r="E24" s="49"/>
      <c r="F24" s="49"/>
      <c r="G24" s="50"/>
      <c r="H24" s="45">
        <v>8676.06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50"/>
      <c r="H25" s="53">
        <v>41921.72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3"/>
      <c r="H26" s="74">
        <v>1150.9000000000001</v>
      </c>
      <c r="I26" s="75"/>
    </row>
    <row r="27" spans="1:9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69">
        <v>68476.56</v>
      </c>
      <c r="I27" s="70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3"/>
      <c r="H29" s="64">
        <f>H30</f>
        <v>2040</v>
      </c>
      <c r="I29" s="65"/>
    </row>
    <row r="30" spans="1:9" ht="15.75" thickBot="1" x14ac:dyDescent="0.3">
      <c r="A30" s="93" t="s">
        <v>140</v>
      </c>
      <c r="B30" s="94"/>
      <c r="C30" s="94"/>
      <c r="D30" s="94"/>
      <c r="E30" s="94"/>
      <c r="F30" s="94"/>
      <c r="G30" s="95"/>
      <c r="H30" s="91">
        <v>2040</v>
      </c>
      <c r="I30" s="92"/>
    </row>
    <row r="31" spans="1:9" ht="15.75" thickBot="1" x14ac:dyDescent="0.3">
      <c r="A31" s="21" t="s">
        <v>142</v>
      </c>
      <c r="B31" s="22"/>
      <c r="C31" s="22"/>
      <c r="D31" s="22"/>
      <c r="E31" s="22"/>
      <c r="F31" s="22"/>
      <c r="G31" s="23"/>
      <c r="H31" s="24"/>
      <c r="I31" s="25"/>
    </row>
    <row r="32" spans="1:9" ht="15.75" thickBot="1" x14ac:dyDescent="0.3">
      <c r="A32" s="61" t="s">
        <v>14</v>
      </c>
      <c r="B32" s="62"/>
      <c r="C32" s="62"/>
      <c r="D32" s="62"/>
      <c r="E32" s="62"/>
      <c r="F32" s="62"/>
      <c r="G32" s="63"/>
      <c r="H32" s="64">
        <f>H10+H29</f>
        <v>71740.34</v>
      </c>
      <c r="I32" s="65"/>
    </row>
    <row r="33" spans="1:9" x14ac:dyDescent="0.25">
      <c r="A33" s="66"/>
      <c r="B33" s="67"/>
      <c r="C33" s="67"/>
      <c r="D33" s="67"/>
      <c r="E33" s="67"/>
      <c r="F33" s="67"/>
      <c r="G33" s="68"/>
      <c r="H33" s="121"/>
      <c r="I33" s="123"/>
    </row>
    <row r="34" spans="1:9" x14ac:dyDescent="0.25">
      <c r="A34" s="11" t="s">
        <v>119</v>
      </c>
      <c r="B34" s="12"/>
      <c r="C34" s="12"/>
      <c r="D34" s="12"/>
      <c r="E34" s="12"/>
      <c r="F34" s="12"/>
      <c r="G34" s="13"/>
      <c r="H34" s="43">
        <f>H4+H10-H27</f>
        <v>74237.580000000016</v>
      </c>
      <c r="I34" s="44"/>
    </row>
    <row r="35" spans="1:9" x14ac:dyDescent="0.25">
      <c r="A35" s="11" t="s">
        <v>96</v>
      </c>
      <c r="B35" s="12"/>
      <c r="C35" s="12"/>
      <c r="D35" s="12"/>
      <c r="E35" s="12"/>
      <c r="F35" s="12"/>
      <c r="G35" s="13"/>
      <c r="H35" s="43">
        <f>H6-H7-H8+H29</f>
        <v>203222.62</v>
      </c>
      <c r="I35" s="44"/>
    </row>
    <row r="36" spans="1:9" x14ac:dyDescent="0.25">
      <c r="A36" s="153"/>
      <c r="B36" s="164"/>
      <c r="C36" s="164"/>
      <c r="D36" s="164"/>
      <c r="E36" s="164"/>
      <c r="F36" s="164"/>
      <c r="G36" s="154"/>
      <c r="H36" s="153"/>
      <c r="I36" s="154"/>
    </row>
    <row r="37" spans="1:9" x14ac:dyDescent="0.25">
      <c r="A37" s="81" t="s">
        <v>15</v>
      </c>
      <c r="B37" s="82"/>
      <c r="C37" s="82"/>
      <c r="D37" s="82"/>
      <c r="E37" s="82"/>
      <c r="F37" s="82"/>
      <c r="G37" s="83"/>
      <c r="H37" s="19"/>
      <c r="I37" s="20"/>
    </row>
    <row r="38" spans="1:9" x14ac:dyDescent="0.25">
      <c r="A38" s="48" t="s">
        <v>16</v>
      </c>
      <c r="B38" s="49"/>
      <c r="C38" s="49"/>
      <c r="D38" s="49"/>
      <c r="E38" s="49"/>
      <c r="F38" s="49"/>
      <c r="G38" s="50"/>
      <c r="H38" s="182">
        <v>11</v>
      </c>
      <c r="I38" s="183"/>
    </row>
    <row r="39" spans="1:9" ht="15.75" thickBot="1" x14ac:dyDescent="0.3">
      <c r="A39" s="86" t="s">
        <v>55</v>
      </c>
      <c r="B39" s="87"/>
      <c r="C39" s="87"/>
      <c r="D39" s="87"/>
      <c r="E39" s="87"/>
      <c r="F39" s="87"/>
      <c r="G39" s="88"/>
      <c r="H39" s="267">
        <f>H10/H27*H38</f>
        <v>11.196586686013433</v>
      </c>
      <c r="I39" s="268"/>
    </row>
    <row r="42" spans="1:9" x14ac:dyDescent="0.25">
      <c r="A42" s="80" t="s">
        <v>19</v>
      </c>
      <c r="B42" s="80"/>
      <c r="C42" s="80"/>
      <c r="G42" s="80" t="s">
        <v>20</v>
      </c>
      <c r="H42" s="80"/>
      <c r="I42" s="80"/>
    </row>
  </sheetData>
  <mergeCells count="76">
    <mergeCell ref="A6:G6"/>
    <mergeCell ref="H6:I6"/>
    <mergeCell ref="A1:I1"/>
    <mergeCell ref="C2:F2"/>
    <mergeCell ref="A3:G3"/>
    <mergeCell ref="H3:I3"/>
    <mergeCell ref="A4:G4"/>
    <mergeCell ref="H4:I4"/>
    <mergeCell ref="A5:G5"/>
    <mergeCell ref="H5:I5"/>
    <mergeCell ref="A7:G7"/>
    <mergeCell ref="H7:I7"/>
    <mergeCell ref="A9:G9"/>
    <mergeCell ref="H9:I9"/>
    <mergeCell ref="A8:G8"/>
    <mergeCell ref="H8:I8"/>
    <mergeCell ref="A27:G27"/>
    <mergeCell ref="H27:I27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A31:G31"/>
    <mergeCell ref="H31:I31"/>
    <mergeCell ref="H19:I19"/>
    <mergeCell ref="A20:G20"/>
    <mergeCell ref="H20:I20"/>
    <mergeCell ref="A29:G29"/>
    <mergeCell ref="H29:I29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8:G28"/>
    <mergeCell ref="H28:I28"/>
    <mergeCell ref="H35:I35"/>
    <mergeCell ref="A34:G34"/>
    <mergeCell ref="H34:I34"/>
    <mergeCell ref="A35:G35"/>
    <mergeCell ref="A32:G32"/>
    <mergeCell ref="H32:I32"/>
    <mergeCell ref="A33:G33"/>
    <mergeCell ref="H33:I33"/>
    <mergeCell ref="A30:G30"/>
    <mergeCell ref="H30:I30"/>
    <mergeCell ref="A36:G36"/>
    <mergeCell ref="H36:I36"/>
    <mergeCell ref="A42:C42"/>
    <mergeCell ref="G42:I42"/>
    <mergeCell ref="A37:G37"/>
    <mergeCell ref="H37:I37"/>
    <mergeCell ref="A38:G38"/>
    <mergeCell ref="H38:I38"/>
    <mergeCell ref="A39:G39"/>
    <mergeCell ref="H39:I3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9" workbookViewId="0">
      <selection activeCell="H35" sqref="H35:I35"/>
    </sheetView>
  </sheetViews>
  <sheetFormatPr defaultRowHeight="15" x14ac:dyDescent="0.25"/>
  <sheetData>
    <row r="1" spans="1:9" ht="18.75" x14ac:dyDescent="0.3">
      <c r="A1" s="4" t="s">
        <v>30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118</v>
      </c>
      <c r="B4" s="12"/>
      <c r="C4" s="12"/>
      <c r="D4" s="12"/>
      <c r="E4" s="12"/>
      <c r="F4" s="12"/>
      <c r="G4" s="12"/>
      <c r="H4" s="43">
        <v>158818.37</v>
      </c>
      <c r="I4" s="44"/>
    </row>
    <row r="5" spans="1:9" x14ac:dyDescent="0.25">
      <c r="A5" s="26"/>
      <c r="B5" s="103"/>
      <c r="C5" s="103"/>
      <c r="D5" s="103"/>
      <c r="E5" s="103"/>
      <c r="F5" s="103"/>
      <c r="G5" s="27"/>
      <c r="H5" s="26"/>
      <c r="I5" s="27"/>
    </row>
    <row r="6" spans="1:9" x14ac:dyDescent="0.25">
      <c r="A6" s="11" t="s">
        <v>79</v>
      </c>
      <c r="B6" s="12"/>
      <c r="C6" s="12"/>
      <c r="D6" s="12"/>
      <c r="E6" s="12"/>
      <c r="F6" s="12"/>
      <c r="G6" s="13"/>
      <c r="H6" s="43">
        <v>42466.7</v>
      </c>
      <c r="I6" s="27"/>
    </row>
    <row r="7" spans="1:9" x14ac:dyDescent="0.25">
      <c r="A7" s="16" t="s">
        <v>1</v>
      </c>
      <c r="B7" s="17"/>
      <c r="C7" s="17"/>
      <c r="D7" s="17"/>
      <c r="E7" s="17"/>
      <c r="F7" s="17"/>
      <c r="G7" s="18"/>
      <c r="H7" s="28">
        <v>4808.1099999999997</v>
      </c>
      <c r="I7" s="29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51">
        <v>6720</v>
      </c>
      <c r="I8" s="52"/>
    </row>
    <row r="9" spans="1:9" ht="15.75" thickBot="1" x14ac:dyDescent="0.3">
      <c r="A9" s="16"/>
      <c r="B9" s="17"/>
      <c r="C9" s="17"/>
      <c r="D9" s="17"/>
      <c r="E9" s="17"/>
      <c r="F9" s="17"/>
      <c r="G9" s="18"/>
      <c r="H9" s="19"/>
      <c r="I9" s="20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32"/>
      <c r="H10" s="33">
        <f>H11+H12+H13+H14+H15+H17+H18+H31+H20+H21+H22+H23+H24+H25+H26+H19</f>
        <v>52669.32</v>
      </c>
      <c r="I10" s="146"/>
    </row>
    <row r="11" spans="1:9" x14ac:dyDescent="0.25">
      <c r="A11" s="35" t="s">
        <v>60</v>
      </c>
      <c r="B11" s="36"/>
      <c r="C11" s="36"/>
      <c r="D11" s="36"/>
      <c r="E11" s="36"/>
      <c r="F11" s="36"/>
      <c r="G11" s="37"/>
      <c r="H11" s="38">
        <v>0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57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57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60"/>
      <c r="H18" s="19"/>
      <c r="I18" s="20"/>
    </row>
    <row r="19" spans="1:9" x14ac:dyDescent="0.25">
      <c r="A19" s="48" t="s">
        <v>53</v>
      </c>
      <c r="B19" s="49"/>
      <c r="C19" s="49"/>
      <c r="D19" s="49"/>
      <c r="E19" s="49"/>
      <c r="F19" s="49"/>
      <c r="G19" s="50"/>
      <c r="H19" s="51">
        <v>3888</v>
      </c>
      <c r="I19" s="52"/>
    </row>
    <row r="20" spans="1:9" x14ac:dyDescent="0.25">
      <c r="A20" s="48" t="s">
        <v>11</v>
      </c>
      <c r="B20" s="49"/>
      <c r="C20" s="49"/>
      <c r="D20" s="49"/>
      <c r="E20" s="49"/>
      <c r="F20" s="49"/>
      <c r="G20" s="50"/>
      <c r="H20" s="51">
        <v>2466.1999999999998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50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50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50"/>
      <c r="H23" s="45">
        <v>8378.7900000000009</v>
      </c>
      <c r="I23" s="47"/>
    </row>
    <row r="24" spans="1:9" x14ac:dyDescent="0.25">
      <c r="A24" s="48" t="s">
        <v>51</v>
      </c>
      <c r="B24" s="49"/>
      <c r="C24" s="49"/>
      <c r="D24" s="49"/>
      <c r="E24" s="49"/>
      <c r="F24" s="49"/>
      <c r="G24" s="50"/>
      <c r="H24" s="45">
        <v>27387.15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50"/>
      <c r="H25" s="53">
        <v>8407.86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3"/>
      <c r="H26" s="74">
        <v>1150.9000000000001</v>
      </c>
      <c r="I26" s="75"/>
    </row>
    <row r="27" spans="1:9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69">
        <v>32362.11</v>
      </c>
      <c r="I27" s="70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3"/>
      <c r="H29" s="64">
        <f>H30</f>
        <v>1000</v>
      </c>
      <c r="I29" s="10"/>
    </row>
    <row r="30" spans="1:9" ht="15.75" thickBot="1" x14ac:dyDescent="0.3">
      <c r="A30" s="93" t="s">
        <v>130</v>
      </c>
      <c r="B30" s="94"/>
      <c r="C30" s="94"/>
      <c r="D30" s="94"/>
      <c r="E30" s="94"/>
      <c r="F30" s="94"/>
      <c r="G30" s="95"/>
      <c r="H30" s="91">
        <v>1000</v>
      </c>
      <c r="I30" s="92"/>
    </row>
    <row r="31" spans="1:9" ht="15.75" thickBot="1" x14ac:dyDescent="0.3">
      <c r="A31" s="21" t="s">
        <v>142</v>
      </c>
      <c r="B31" s="22"/>
      <c r="C31" s="22"/>
      <c r="D31" s="22"/>
      <c r="E31" s="22"/>
      <c r="F31" s="22"/>
      <c r="G31" s="23"/>
      <c r="H31" s="24"/>
      <c r="I31" s="25"/>
    </row>
    <row r="32" spans="1:9" ht="15.75" thickBot="1" x14ac:dyDescent="0.3">
      <c r="A32" s="61" t="s">
        <v>14</v>
      </c>
      <c r="B32" s="62"/>
      <c r="C32" s="62"/>
      <c r="D32" s="62"/>
      <c r="E32" s="62"/>
      <c r="F32" s="62"/>
      <c r="G32" s="63"/>
      <c r="H32" s="64">
        <f>H10+H29</f>
        <v>53669.32</v>
      </c>
      <c r="I32" s="65"/>
    </row>
    <row r="33" spans="1:9" x14ac:dyDescent="0.25">
      <c r="A33" s="66"/>
      <c r="B33" s="67"/>
      <c r="C33" s="67"/>
      <c r="D33" s="67"/>
      <c r="E33" s="67"/>
      <c r="F33" s="67"/>
      <c r="G33" s="68"/>
      <c r="H33" s="121"/>
      <c r="I33" s="123"/>
    </row>
    <row r="34" spans="1:9" x14ac:dyDescent="0.25">
      <c r="A34" s="11" t="s">
        <v>119</v>
      </c>
      <c r="B34" s="12"/>
      <c r="C34" s="12"/>
      <c r="D34" s="12"/>
      <c r="E34" s="12"/>
      <c r="F34" s="12"/>
      <c r="G34" s="12"/>
      <c r="H34" s="43">
        <f>H4+H10-H27</f>
        <v>179125.58000000002</v>
      </c>
      <c r="I34" s="44"/>
    </row>
    <row r="35" spans="1:9" x14ac:dyDescent="0.25">
      <c r="A35" s="11" t="s">
        <v>81</v>
      </c>
      <c r="B35" s="12"/>
      <c r="C35" s="12"/>
      <c r="D35" s="12"/>
      <c r="E35" s="12"/>
      <c r="F35" s="12"/>
      <c r="G35" s="13"/>
      <c r="H35" s="43">
        <f>H6+H7+H8-H29</f>
        <v>52994.81</v>
      </c>
      <c r="I35" s="44"/>
    </row>
    <row r="36" spans="1:9" x14ac:dyDescent="0.25">
      <c r="A36" s="166"/>
      <c r="B36" s="184"/>
      <c r="C36" s="184"/>
      <c r="D36" s="184"/>
      <c r="E36" s="184"/>
      <c r="F36" s="184"/>
      <c r="G36" s="167"/>
      <c r="H36" s="166"/>
      <c r="I36" s="167"/>
    </row>
    <row r="37" spans="1:9" x14ac:dyDescent="0.25">
      <c r="A37" s="48" t="s">
        <v>15</v>
      </c>
      <c r="B37" s="49"/>
      <c r="C37" s="49"/>
      <c r="D37" s="49"/>
      <c r="E37" s="49"/>
      <c r="F37" s="49"/>
      <c r="G37" s="50"/>
      <c r="H37" s="45"/>
      <c r="I37" s="47"/>
    </row>
    <row r="38" spans="1:9" x14ac:dyDescent="0.25">
      <c r="A38" s="48" t="s">
        <v>16</v>
      </c>
      <c r="B38" s="49"/>
      <c r="C38" s="49"/>
      <c r="D38" s="49"/>
      <c r="E38" s="49"/>
      <c r="F38" s="49"/>
      <c r="G38" s="50"/>
      <c r="H38" s="26">
        <v>8.5</v>
      </c>
      <c r="I38" s="27"/>
    </row>
    <row r="39" spans="1:9" ht="15.75" thickBot="1" x14ac:dyDescent="0.3">
      <c r="A39" s="86" t="s">
        <v>55</v>
      </c>
      <c r="B39" s="87"/>
      <c r="C39" s="87"/>
      <c r="D39" s="87"/>
      <c r="E39" s="87"/>
      <c r="F39" s="87"/>
      <c r="G39" s="88"/>
      <c r="H39" s="106">
        <f>(H10/H27+H29/H7)*H38</f>
        <v>15.601592725797905</v>
      </c>
      <c r="I39" s="107"/>
    </row>
    <row r="42" spans="1:9" x14ac:dyDescent="0.25">
      <c r="A42" s="80" t="s">
        <v>19</v>
      </c>
      <c r="B42" s="80"/>
      <c r="C42" s="80"/>
      <c r="G42" s="80" t="s">
        <v>20</v>
      </c>
      <c r="H42" s="80"/>
      <c r="I42" s="80"/>
    </row>
  </sheetData>
  <mergeCells count="76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9:G9"/>
    <mergeCell ref="H9:I9"/>
    <mergeCell ref="A8:G8"/>
    <mergeCell ref="H8:I8"/>
    <mergeCell ref="A27:G27"/>
    <mergeCell ref="H27:I27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H19:I19"/>
    <mergeCell ref="A20:G20"/>
    <mergeCell ref="H20:I20"/>
    <mergeCell ref="A28:G28"/>
    <mergeCell ref="H28:I28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36:G36"/>
    <mergeCell ref="H36:I36"/>
    <mergeCell ref="A29:G29"/>
    <mergeCell ref="H29:I29"/>
    <mergeCell ref="H33:I33"/>
    <mergeCell ref="A32:G32"/>
    <mergeCell ref="H32:I32"/>
    <mergeCell ref="A33:G33"/>
    <mergeCell ref="A34:G34"/>
    <mergeCell ref="H34:I34"/>
    <mergeCell ref="A35:G35"/>
    <mergeCell ref="H35:I35"/>
    <mergeCell ref="A30:G30"/>
    <mergeCell ref="H30:I30"/>
    <mergeCell ref="A31:G31"/>
    <mergeCell ref="H31:I31"/>
    <mergeCell ref="A42:C42"/>
    <mergeCell ref="G42:I42"/>
    <mergeCell ref="A37:G37"/>
    <mergeCell ref="H37:I37"/>
    <mergeCell ref="A38:G38"/>
    <mergeCell ref="H38:I38"/>
    <mergeCell ref="A39:G39"/>
    <mergeCell ref="H39:I3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H40" sqref="H40:I40"/>
    </sheetView>
  </sheetViews>
  <sheetFormatPr defaultRowHeight="15" x14ac:dyDescent="0.25"/>
  <sheetData>
    <row r="1" spans="1:9" ht="18.75" x14ac:dyDescent="0.3">
      <c r="A1" s="4" t="s">
        <v>28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156" t="s">
        <v>2</v>
      </c>
      <c r="I3" s="157"/>
    </row>
    <row r="4" spans="1:9" x14ac:dyDescent="0.25">
      <c r="A4" s="11" t="s">
        <v>90</v>
      </c>
      <c r="B4" s="12"/>
      <c r="C4" s="12"/>
      <c r="D4" s="12"/>
      <c r="E4" s="12"/>
      <c r="F4" s="12"/>
      <c r="G4" s="13"/>
      <c r="H4" s="155">
        <v>204752.02</v>
      </c>
      <c r="I4" s="15"/>
    </row>
    <row r="5" spans="1:9" x14ac:dyDescent="0.25">
      <c r="A5" s="26"/>
      <c r="B5" s="103"/>
      <c r="C5" s="103"/>
      <c r="D5" s="103"/>
      <c r="E5" s="103"/>
      <c r="F5" s="103"/>
      <c r="G5" s="27"/>
      <c r="H5" s="45"/>
      <c r="I5" s="47"/>
    </row>
    <row r="6" spans="1:9" x14ac:dyDescent="0.25">
      <c r="A6" s="77" t="s">
        <v>79</v>
      </c>
      <c r="B6" s="78"/>
      <c r="C6" s="78"/>
      <c r="D6" s="78"/>
      <c r="E6" s="78"/>
      <c r="F6" s="78"/>
      <c r="G6" s="79"/>
      <c r="H6" s="43">
        <v>479405.78</v>
      </c>
      <c r="I6" s="44"/>
    </row>
    <row r="7" spans="1:9" x14ac:dyDescent="0.25">
      <c r="A7" s="16" t="s">
        <v>33</v>
      </c>
      <c r="B7" s="17"/>
      <c r="C7" s="17"/>
      <c r="D7" s="17"/>
      <c r="E7" s="17"/>
      <c r="F7" s="17"/>
      <c r="G7" s="18"/>
      <c r="H7" s="19">
        <v>35824.19</v>
      </c>
      <c r="I7" s="20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51">
        <v>7620</v>
      </c>
      <c r="I8" s="52"/>
    </row>
    <row r="9" spans="1:9" ht="15.75" thickBot="1" x14ac:dyDescent="0.3">
      <c r="A9" s="16"/>
      <c r="B9" s="17"/>
      <c r="C9" s="17"/>
      <c r="D9" s="17"/>
      <c r="E9" s="17"/>
      <c r="F9" s="17"/>
      <c r="G9" s="18"/>
      <c r="H9" s="19"/>
      <c r="I9" s="20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32"/>
      <c r="H10" s="33">
        <f>H11+H12+H13+H14+H15+H17+H18+H19+H31+H21+H22+H23+H24+H25+H26+H27+H20</f>
        <v>132538</v>
      </c>
      <c r="I10" s="146"/>
    </row>
    <row r="11" spans="1:9" x14ac:dyDescent="0.25">
      <c r="A11" s="35" t="s">
        <v>3</v>
      </c>
      <c r="B11" s="36"/>
      <c r="C11" s="36"/>
      <c r="D11" s="36"/>
      <c r="E11" s="36"/>
      <c r="F11" s="36"/>
      <c r="G11" s="37"/>
      <c r="H11" s="38">
        <v>0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57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57"/>
      <c r="H16" s="19"/>
      <c r="I16" s="20"/>
    </row>
    <row r="17" spans="1:9" x14ac:dyDescent="0.25">
      <c r="A17" s="16" t="s">
        <v>8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16" t="s">
        <v>9</v>
      </c>
      <c r="B18" s="17"/>
      <c r="C18" s="17"/>
      <c r="D18" s="17"/>
      <c r="E18" s="17"/>
      <c r="F18" s="17"/>
      <c r="G18" s="18"/>
      <c r="H18" s="19"/>
      <c r="I18" s="20"/>
    </row>
    <row r="19" spans="1:9" x14ac:dyDescent="0.25">
      <c r="A19" s="58" t="s">
        <v>0</v>
      </c>
      <c r="B19" s="59"/>
      <c r="C19" s="59"/>
      <c r="D19" s="59"/>
      <c r="E19" s="59"/>
      <c r="F19" s="59"/>
      <c r="G19" s="60"/>
      <c r="H19" s="19"/>
      <c r="I19" s="20"/>
    </row>
    <row r="20" spans="1:9" x14ac:dyDescent="0.25">
      <c r="A20" s="16" t="s">
        <v>53</v>
      </c>
      <c r="B20" s="17"/>
      <c r="C20" s="17"/>
      <c r="D20" s="17"/>
      <c r="E20" s="17"/>
      <c r="F20" s="17"/>
      <c r="G20" s="18"/>
      <c r="H20" s="51">
        <v>683.2</v>
      </c>
      <c r="I20" s="52"/>
    </row>
    <row r="21" spans="1:9" x14ac:dyDescent="0.25">
      <c r="A21" s="48" t="s">
        <v>11</v>
      </c>
      <c r="B21" s="49"/>
      <c r="C21" s="49"/>
      <c r="D21" s="49"/>
      <c r="E21" s="49"/>
      <c r="F21" s="49"/>
      <c r="G21" s="50"/>
      <c r="H21" s="51">
        <v>7533.12</v>
      </c>
      <c r="I21" s="52"/>
    </row>
    <row r="22" spans="1:9" x14ac:dyDescent="0.25">
      <c r="A22" s="48" t="s">
        <v>17</v>
      </c>
      <c r="B22" s="49"/>
      <c r="C22" s="49"/>
      <c r="D22" s="49"/>
      <c r="E22" s="49"/>
      <c r="F22" s="49"/>
      <c r="G22" s="50"/>
      <c r="H22" s="45"/>
      <c r="I22" s="47"/>
    </row>
    <row r="23" spans="1:9" x14ac:dyDescent="0.25">
      <c r="A23" s="48" t="s">
        <v>18</v>
      </c>
      <c r="B23" s="49"/>
      <c r="C23" s="49"/>
      <c r="D23" s="49"/>
      <c r="E23" s="49"/>
      <c r="F23" s="49"/>
      <c r="G23" s="50"/>
      <c r="H23" s="53"/>
      <c r="I23" s="54"/>
    </row>
    <row r="24" spans="1:9" x14ac:dyDescent="0.25">
      <c r="A24" s="48" t="s">
        <v>12</v>
      </c>
      <c r="B24" s="49"/>
      <c r="C24" s="49"/>
      <c r="D24" s="49"/>
      <c r="E24" s="49"/>
      <c r="F24" s="49"/>
      <c r="G24" s="50"/>
      <c r="H24" s="51">
        <v>23174.91</v>
      </c>
      <c r="I24" s="52"/>
    </row>
    <row r="25" spans="1:9" x14ac:dyDescent="0.25">
      <c r="A25" s="48" t="s">
        <v>51</v>
      </c>
      <c r="B25" s="49"/>
      <c r="C25" s="49"/>
      <c r="D25" s="49"/>
      <c r="E25" s="49"/>
      <c r="F25" s="49"/>
      <c r="G25" s="50"/>
      <c r="H25" s="45">
        <v>75750.149999999994</v>
      </c>
      <c r="I25" s="47"/>
    </row>
    <row r="26" spans="1:9" x14ac:dyDescent="0.25">
      <c r="A26" s="48" t="s">
        <v>13</v>
      </c>
      <c r="B26" s="49"/>
      <c r="C26" s="49"/>
      <c r="D26" s="49"/>
      <c r="E26" s="49"/>
      <c r="F26" s="49"/>
      <c r="G26" s="50"/>
      <c r="H26" s="53">
        <v>23255.3</v>
      </c>
      <c r="I26" s="54"/>
    </row>
    <row r="27" spans="1:9" ht="15.75" thickBot="1" x14ac:dyDescent="0.3">
      <c r="A27" s="71" t="s">
        <v>50</v>
      </c>
      <c r="B27" s="72"/>
      <c r="C27" s="72"/>
      <c r="D27" s="72"/>
      <c r="E27" s="72"/>
      <c r="F27" s="72"/>
      <c r="G27" s="73"/>
      <c r="H27" s="74">
        <v>1150.9000000000001</v>
      </c>
      <c r="I27" s="75"/>
    </row>
    <row r="28" spans="1:9" ht="15.75" thickBot="1" x14ac:dyDescent="0.3">
      <c r="A28" s="30" t="s">
        <v>64</v>
      </c>
      <c r="B28" s="31"/>
      <c r="C28" s="31"/>
      <c r="D28" s="31"/>
      <c r="E28" s="31"/>
      <c r="F28" s="31"/>
      <c r="G28" s="32"/>
      <c r="H28" s="69">
        <v>95692.11</v>
      </c>
      <c r="I28" s="70"/>
    </row>
    <row r="29" spans="1:9" ht="15.75" thickBot="1" x14ac:dyDescent="0.3">
      <c r="A29" s="124"/>
      <c r="B29" s="125"/>
      <c r="C29" s="125"/>
      <c r="D29" s="125"/>
      <c r="E29" s="125"/>
      <c r="F29" s="125"/>
      <c r="G29" s="126"/>
      <c r="H29" s="124"/>
      <c r="I29" s="126"/>
    </row>
    <row r="30" spans="1:9" ht="15.75" thickBot="1" x14ac:dyDescent="0.3">
      <c r="A30" s="61" t="s">
        <v>68</v>
      </c>
      <c r="B30" s="62"/>
      <c r="C30" s="62"/>
      <c r="D30" s="62"/>
      <c r="E30" s="62"/>
      <c r="F30" s="62"/>
      <c r="G30" s="63"/>
      <c r="H30" s="64">
        <f>H32</f>
        <v>14200</v>
      </c>
      <c r="I30" s="65"/>
    </row>
    <row r="31" spans="1:9" x14ac:dyDescent="0.25">
      <c r="A31" s="35" t="s">
        <v>142</v>
      </c>
      <c r="B31" s="36"/>
      <c r="C31" s="36"/>
      <c r="D31" s="36"/>
      <c r="E31" s="36"/>
      <c r="F31" s="36"/>
      <c r="G31" s="37"/>
      <c r="H31" s="121"/>
      <c r="I31" s="123"/>
    </row>
    <row r="32" spans="1:9" ht="15.75" thickBot="1" x14ac:dyDescent="0.3">
      <c r="A32" s="113" t="s">
        <v>153</v>
      </c>
      <c r="B32" s="114"/>
      <c r="C32" s="114"/>
      <c r="D32" s="114"/>
      <c r="E32" s="114"/>
      <c r="F32" s="114"/>
      <c r="G32" s="115"/>
      <c r="H32" s="193">
        <v>14200</v>
      </c>
      <c r="I32" s="194"/>
    </row>
    <row r="33" spans="1:9" ht="15.75" thickBot="1" x14ac:dyDescent="0.3">
      <c r="A33" s="61" t="s">
        <v>14</v>
      </c>
      <c r="B33" s="62"/>
      <c r="C33" s="62"/>
      <c r="D33" s="62"/>
      <c r="E33" s="62"/>
      <c r="F33" s="62"/>
      <c r="G33" s="63"/>
      <c r="H33" s="64">
        <f>H10+H30</f>
        <v>146738</v>
      </c>
      <c r="I33" s="65"/>
    </row>
    <row r="34" spans="1:9" x14ac:dyDescent="0.25">
      <c r="A34" s="66"/>
      <c r="B34" s="67"/>
      <c r="C34" s="67"/>
      <c r="D34" s="67"/>
      <c r="E34" s="67"/>
      <c r="F34" s="67"/>
      <c r="G34" s="68"/>
      <c r="H34" s="121"/>
      <c r="I34" s="123"/>
    </row>
    <row r="35" spans="1:9" x14ac:dyDescent="0.25">
      <c r="A35" s="11" t="s">
        <v>91</v>
      </c>
      <c r="B35" s="12"/>
      <c r="C35" s="12"/>
      <c r="D35" s="12"/>
      <c r="E35" s="12"/>
      <c r="F35" s="12"/>
      <c r="G35" s="13"/>
      <c r="H35" s="43">
        <f>H4+H10-H28</f>
        <v>241597.91000000003</v>
      </c>
      <c r="I35" s="44"/>
    </row>
    <row r="36" spans="1:9" x14ac:dyDescent="0.25">
      <c r="A36" s="11" t="s">
        <v>109</v>
      </c>
      <c r="B36" s="12"/>
      <c r="C36" s="12"/>
      <c r="D36" s="12"/>
      <c r="E36" s="12"/>
      <c r="F36" s="12"/>
      <c r="G36" s="13"/>
      <c r="H36" s="43">
        <f>H6+H7+H8-H30</f>
        <v>508649.97000000003</v>
      </c>
      <c r="I36" s="44"/>
    </row>
    <row r="37" spans="1:9" x14ac:dyDescent="0.25">
      <c r="A37" s="153"/>
      <c r="B37" s="164"/>
      <c r="C37" s="164"/>
      <c r="D37" s="164"/>
      <c r="E37" s="164"/>
      <c r="F37" s="164"/>
      <c r="G37" s="154"/>
      <c r="H37" s="153"/>
      <c r="I37" s="154"/>
    </row>
    <row r="38" spans="1:9" x14ac:dyDescent="0.25">
      <c r="A38" s="16" t="s">
        <v>15</v>
      </c>
      <c r="B38" s="17"/>
      <c r="C38" s="17"/>
      <c r="D38" s="17"/>
      <c r="E38" s="17"/>
      <c r="F38" s="17"/>
      <c r="G38" s="18"/>
      <c r="H38" s="19"/>
      <c r="I38" s="20"/>
    </row>
    <row r="39" spans="1:9" x14ac:dyDescent="0.25">
      <c r="A39" s="48" t="s">
        <v>16</v>
      </c>
      <c r="B39" s="49"/>
      <c r="C39" s="49"/>
      <c r="D39" s="49"/>
      <c r="E39" s="49"/>
      <c r="F39" s="49"/>
      <c r="G39" s="50"/>
      <c r="H39" s="43">
        <v>14.5</v>
      </c>
      <c r="I39" s="44"/>
    </row>
    <row r="40" spans="1:9" ht="15.75" thickBot="1" x14ac:dyDescent="0.3">
      <c r="A40" s="86" t="s">
        <v>55</v>
      </c>
      <c r="B40" s="87"/>
      <c r="C40" s="87"/>
      <c r="D40" s="87"/>
      <c r="E40" s="87"/>
      <c r="F40" s="87"/>
      <c r="G40" s="88"/>
      <c r="H40" s="106">
        <f>(H10/H28+H30/H7)*H39</f>
        <v>25.830683974474645</v>
      </c>
      <c r="I40" s="107"/>
    </row>
    <row r="43" spans="1:9" x14ac:dyDescent="0.25">
      <c r="A43" s="80" t="s">
        <v>19</v>
      </c>
      <c r="B43" s="80"/>
      <c r="C43" s="80"/>
      <c r="G43" s="80" t="s">
        <v>20</v>
      </c>
      <c r="H43" s="80"/>
      <c r="I43" s="80"/>
    </row>
    <row r="45" spans="1:9" s="3" customFormat="1" x14ac:dyDescent="0.25">
      <c r="A45" s="264"/>
      <c r="B45" s="264"/>
      <c r="C45" s="264"/>
      <c r="D45" s="264"/>
      <c r="E45" s="264"/>
      <c r="F45" s="264"/>
      <c r="G45" s="264"/>
      <c r="H45" s="269"/>
      <c r="I45" s="269"/>
    </row>
    <row r="46" spans="1:9" s="3" customFormat="1" x14ac:dyDescent="0.25">
      <c r="A46" s="176"/>
      <c r="B46" s="176"/>
      <c r="C46" s="176"/>
      <c r="D46" s="176"/>
      <c r="E46" s="176"/>
      <c r="F46" s="176"/>
      <c r="G46" s="176"/>
      <c r="H46" s="176"/>
      <c r="I46" s="176"/>
    </row>
    <row r="47" spans="1:9" s="3" customFormat="1" x14ac:dyDescent="0.25">
      <c r="A47" s="82"/>
      <c r="B47" s="82"/>
      <c r="C47" s="82"/>
      <c r="D47" s="82"/>
      <c r="E47" s="82"/>
      <c r="F47" s="82"/>
      <c r="G47" s="82"/>
      <c r="H47" s="196"/>
      <c r="I47" s="196"/>
    </row>
    <row r="48" spans="1:9" s="3" customFormat="1" x14ac:dyDescent="0.25">
      <c r="A48" s="82"/>
      <c r="B48" s="82"/>
      <c r="C48" s="82"/>
      <c r="D48" s="82"/>
      <c r="E48" s="82"/>
      <c r="F48" s="82"/>
      <c r="G48" s="82"/>
      <c r="H48" s="269"/>
      <c r="I48" s="269"/>
    </row>
    <row r="49" spans="1:9" s="3" customFormat="1" x14ac:dyDescent="0.25">
      <c r="A49" s="82"/>
      <c r="B49" s="82"/>
      <c r="C49" s="82"/>
      <c r="D49" s="82"/>
      <c r="E49" s="82"/>
      <c r="F49" s="82"/>
      <c r="G49" s="82"/>
      <c r="H49" s="269"/>
      <c r="I49" s="269"/>
    </row>
    <row r="52" spans="1:9" x14ac:dyDescent="0.25">
      <c r="A52" s="80"/>
      <c r="B52" s="80"/>
      <c r="C52" s="80"/>
      <c r="G52" s="80"/>
      <c r="H52" s="80"/>
      <c r="I52" s="80"/>
    </row>
  </sheetData>
  <mergeCells count="90">
    <mergeCell ref="A32:G32"/>
    <mergeCell ref="H32:I32"/>
    <mergeCell ref="A46:G46"/>
    <mergeCell ref="H46:I46"/>
    <mergeCell ref="A45:G45"/>
    <mergeCell ref="H45:I45"/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52:C52"/>
    <mergeCell ref="G52:I52"/>
    <mergeCell ref="A47:G47"/>
    <mergeCell ref="H47:I47"/>
    <mergeCell ref="A48:G48"/>
    <mergeCell ref="H48:I48"/>
    <mergeCell ref="A49:G49"/>
    <mergeCell ref="H49:I49"/>
    <mergeCell ref="A38:G38"/>
    <mergeCell ref="H38:I38"/>
    <mergeCell ref="A33:G33"/>
    <mergeCell ref="H33:I33"/>
    <mergeCell ref="A34:G34"/>
    <mergeCell ref="H34:I34"/>
    <mergeCell ref="A35:G35"/>
    <mergeCell ref="H35:I35"/>
    <mergeCell ref="A28:G28"/>
    <mergeCell ref="H28:I28"/>
    <mergeCell ref="A29:G29"/>
    <mergeCell ref="H29:I29"/>
    <mergeCell ref="A30:G30"/>
    <mergeCell ref="H30:I30"/>
    <mergeCell ref="A22:G22"/>
    <mergeCell ref="H24:I24"/>
    <mergeCell ref="A25:G25"/>
    <mergeCell ref="H25:I25"/>
    <mergeCell ref="A27:G27"/>
    <mergeCell ref="H27:I27"/>
    <mergeCell ref="H26:I26"/>
    <mergeCell ref="H22:I22"/>
    <mergeCell ref="A20:G20"/>
    <mergeCell ref="H20:I20"/>
    <mergeCell ref="A15:G16"/>
    <mergeCell ref="H15:I16"/>
    <mergeCell ref="A21:G21"/>
    <mergeCell ref="H21:I21"/>
    <mergeCell ref="A13:G13"/>
    <mergeCell ref="H13:I13"/>
    <mergeCell ref="A31:G31"/>
    <mergeCell ref="H31:I31"/>
    <mergeCell ref="A23:G23"/>
    <mergeCell ref="H23:I23"/>
    <mergeCell ref="A24:G24"/>
    <mergeCell ref="A14:G14"/>
    <mergeCell ref="H14:I14"/>
    <mergeCell ref="A26:G26"/>
    <mergeCell ref="A17:G17"/>
    <mergeCell ref="H17:I17"/>
    <mergeCell ref="A18:G18"/>
    <mergeCell ref="H18:I18"/>
    <mergeCell ref="A19:G19"/>
    <mergeCell ref="H19:I19"/>
    <mergeCell ref="A11:G11"/>
    <mergeCell ref="H11:I11"/>
    <mergeCell ref="A12:G12"/>
    <mergeCell ref="H12:I12"/>
    <mergeCell ref="A10:G10"/>
    <mergeCell ref="H10:I10"/>
    <mergeCell ref="A1:I1"/>
    <mergeCell ref="C2:F2"/>
    <mergeCell ref="A3:G3"/>
    <mergeCell ref="H3:I3"/>
    <mergeCell ref="A4:G4"/>
    <mergeCell ref="H4:I4"/>
    <mergeCell ref="A8:G8"/>
    <mergeCell ref="H8:I8"/>
    <mergeCell ref="A9:G9"/>
    <mergeCell ref="H7:I7"/>
    <mergeCell ref="A5:G5"/>
    <mergeCell ref="H5:I5"/>
    <mergeCell ref="A6:G6"/>
    <mergeCell ref="H6:I6"/>
    <mergeCell ref="A7:G7"/>
    <mergeCell ref="H9:I9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L45" sqref="L45"/>
    </sheetView>
  </sheetViews>
  <sheetFormatPr defaultRowHeight="15" x14ac:dyDescent="0.25"/>
  <sheetData>
    <row r="1" spans="1:9" ht="18.75" x14ac:dyDescent="0.3">
      <c r="A1" s="4" t="s">
        <v>29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90</v>
      </c>
      <c r="B4" s="12"/>
      <c r="C4" s="12"/>
      <c r="D4" s="12"/>
      <c r="E4" s="12"/>
      <c r="F4" s="12"/>
      <c r="G4" s="12"/>
      <c r="H4" s="97">
        <v>146984.57999999999</v>
      </c>
      <c r="I4" s="171"/>
    </row>
    <row r="5" spans="1:9" x14ac:dyDescent="0.25">
      <c r="A5" s="26"/>
      <c r="B5" s="103"/>
      <c r="C5" s="103"/>
      <c r="D5" s="103"/>
      <c r="E5" s="103"/>
      <c r="F5" s="103"/>
      <c r="G5" s="27"/>
      <c r="H5" s="26"/>
      <c r="I5" s="27"/>
    </row>
    <row r="6" spans="1:9" x14ac:dyDescent="0.25">
      <c r="A6" s="11" t="s">
        <v>79</v>
      </c>
      <c r="B6" s="12"/>
      <c r="C6" s="12"/>
      <c r="D6" s="12"/>
      <c r="E6" s="12"/>
      <c r="F6" s="12"/>
      <c r="G6" s="13"/>
      <c r="H6" s="43">
        <v>28136</v>
      </c>
      <c r="I6" s="44"/>
    </row>
    <row r="7" spans="1:9" x14ac:dyDescent="0.25">
      <c r="A7" s="48" t="s">
        <v>1</v>
      </c>
      <c r="B7" s="49"/>
      <c r="C7" s="49"/>
      <c r="D7" s="49"/>
      <c r="E7" s="49"/>
      <c r="F7" s="49"/>
      <c r="G7" s="50"/>
      <c r="H7" s="28">
        <v>23500.9</v>
      </c>
      <c r="I7" s="29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51">
        <v>1020</v>
      </c>
      <c r="I8" s="52"/>
    </row>
    <row r="9" spans="1:9" ht="15.75" thickBot="1" x14ac:dyDescent="0.3">
      <c r="A9" s="48"/>
      <c r="B9" s="49"/>
      <c r="C9" s="49"/>
      <c r="D9" s="49"/>
      <c r="E9" s="49"/>
      <c r="F9" s="49"/>
      <c r="G9" s="50"/>
      <c r="H9" s="45"/>
      <c r="I9" s="47"/>
    </row>
    <row r="10" spans="1:9" ht="15.75" thickBot="1" x14ac:dyDescent="0.3">
      <c r="A10" s="30" t="s">
        <v>66</v>
      </c>
      <c r="B10" s="31"/>
      <c r="C10" s="31"/>
      <c r="D10" s="31"/>
      <c r="E10" s="31"/>
      <c r="F10" s="31"/>
      <c r="G10" s="160"/>
      <c r="H10" s="33">
        <f>H11+H12+H13+H14+H15+H17+H18+H19+H32+H21+H22+H23+H24+H25+H26+H27+H20</f>
        <v>92310.52</v>
      </c>
      <c r="I10" s="146"/>
    </row>
    <row r="11" spans="1:9" x14ac:dyDescent="0.25">
      <c r="A11" s="35" t="s">
        <v>3</v>
      </c>
      <c r="B11" s="36"/>
      <c r="C11" s="36"/>
      <c r="D11" s="36"/>
      <c r="E11" s="36"/>
      <c r="F11" s="36"/>
      <c r="G11" s="36"/>
      <c r="H11" s="38">
        <v>0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5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5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5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161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161"/>
      <c r="H16" s="19"/>
      <c r="I16" s="20"/>
    </row>
    <row r="17" spans="1:9" x14ac:dyDescent="0.25">
      <c r="A17" s="16" t="s">
        <v>8</v>
      </c>
      <c r="B17" s="17"/>
      <c r="C17" s="17"/>
      <c r="D17" s="17"/>
      <c r="E17" s="17"/>
      <c r="F17" s="17"/>
      <c r="G17" s="158"/>
      <c r="H17" s="19"/>
      <c r="I17" s="20"/>
    </row>
    <row r="18" spans="1:9" x14ac:dyDescent="0.25">
      <c r="A18" s="16" t="s">
        <v>9</v>
      </c>
      <c r="B18" s="17"/>
      <c r="C18" s="17"/>
      <c r="D18" s="17"/>
      <c r="E18" s="17"/>
      <c r="F18" s="17"/>
      <c r="G18" s="158"/>
      <c r="H18" s="19"/>
      <c r="I18" s="20"/>
    </row>
    <row r="19" spans="1:9" x14ac:dyDescent="0.25">
      <c r="A19" s="203" t="s">
        <v>0</v>
      </c>
      <c r="B19" s="204"/>
      <c r="C19" s="204"/>
      <c r="D19" s="204"/>
      <c r="E19" s="204"/>
      <c r="F19" s="204"/>
      <c r="G19" s="262"/>
      <c r="H19" s="19"/>
      <c r="I19" s="20"/>
    </row>
    <row r="20" spans="1:9" x14ac:dyDescent="0.25">
      <c r="A20" s="16" t="s">
        <v>53</v>
      </c>
      <c r="B20" s="17"/>
      <c r="C20" s="17"/>
      <c r="D20" s="17"/>
      <c r="E20" s="17"/>
      <c r="F20" s="17"/>
      <c r="G20" s="18"/>
      <c r="H20" s="51">
        <v>1305</v>
      </c>
      <c r="I20" s="52"/>
    </row>
    <row r="21" spans="1:9" x14ac:dyDescent="0.25">
      <c r="A21" s="48" t="s">
        <v>11</v>
      </c>
      <c r="B21" s="49"/>
      <c r="C21" s="49"/>
      <c r="D21" s="49"/>
      <c r="E21" s="49"/>
      <c r="F21" s="49"/>
      <c r="G21" s="49"/>
      <c r="H21" s="51">
        <v>3587.2</v>
      </c>
      <c r="I21" s="52"/>
    </row>
    <row r="22" spans="1:9" x14ac:dyDescent="0.25">
      <c r="A22" s="48" t="s">
        <v>17</v>
      </c>
      <c r="B22" s="49"/>
      <c r="C22" s="49"/>
      <c r="D22" s="49"/>
      <c r="E22" s="49"/>
      <c r="F22" s="49"/>
      <c r="G22" s="49"/>
      <c r="H22" s="45"/>
      <c r="I22" s="47"/>
    </row>
    <row r="23" spans="1:9" x14ac:dyDescent="0.25">
      <c r="A23" s="48" t="s">
        <v>18</v>
      </c>
      <c r="B23" s="49"/>
      <c r="C23" s="49"/>
      <c r="D23" s="49"/>
      <c r="E23" s="49"/>
      <c r="F23" s="49"/>
      <c r="G23" s="49"/>
      <c r="H23" s="53"/>
      <c r="I23" s="54"/>
    </row>
    <row r="24" spans="1:9" x14ac:dyDescent="0.25">
      <c r="A24" s="48" t="s">
        <v>12</v>
      </c>
      <c r="B24" s="49"/>
      <c r="C24" s="49"/>
      <c r="D24" s="49"/>
      <c r="E24" s="49"/>
      <c r="F24" s="49"/>
      <c r="G24" s="49"/>
      <c r="H24" s="45">
        <v>16175.16</v>
      </c>
      <c r="I24" s="47"/>
    </row>
    <row r="25" spans="1:9" x14ac:dyDescent="0.25">
      <c r="A25" s="48" t="s">
        <v>51</v>
      </c>
      <c r="B25" s="49"/>
      <c r="C25" s="49"/>
      <c r="D25" s="49"/>
      <c r="E25" s="49"/>
      <c r="F25" s="49"/>
      <c r="G25" s="49"/>
      <c r="H25" s="45">
        <v>52870.57</v>
      </c>
      <c r="I25" s="47"/>
    </row>
    <row r="26" spans="1:9" x14ac:dyDescent="0.25">
      <c r="A26" s="48" t="s">
        <v>13</v>
      </c>
      <c r="B26" s="49"/>
      <c r="C26" s="49"/>
      <c r="D26" s="49"/>
      <c r="E26" s="49"/>
      <c r="F26" s="49"/>
      <c r="G26" s="49"/>
      <c r="H26" s="53">
        <v>16231.27</v>
      </c>
      <c r="I26" s="54"/>
    </row>
    <row r="27" spans="1:9" ht="15.75" thickBot="1" x14ac:dyDescent="0.3">
      <c r="A27" s="71" t="s">
        <v>50</v>
      </c>
      <c r="B27" s="72"/>
      <c r="C27" s="72"/>
      <c r="D27" s="72"/>
      <c r="E27" s="72"/>
      <c r="F27" s="72"/>
      <c r="G27" s="72"/>
      <c r="H27" s="74">
        <v>1150.9000000000001</v>
      </c>
      <c r="I27" s="75"/>
    </row>
    <row r="28" spans="1:9" ht="15.75" thickBot="1" x14ac:dyDescent="0.3">
      <c r="A28" s="30" t="s">
        <v>64</v>
      </c>
      <c r="B28" s="31"/>
      <c r="C28" s="31"/>
      <c r="D28" s="31"/>
      <c r="E28" s="31"/>
      <c r="F28" s="31"/>
      <c r="G28" s="32"/>
      <c r="H28" s="69">
        <v>94474.78</v>
      </c>
      <c r="I28" s="70"/>
    </row>
    <row r="29" spans="1:9" ht="15.75" thickBot="1" x14ac:dyDescent="0.3">
      <c r="A29" s="6"/>
      <c r="B29" s="7"/>
      <c r="C29" s="7"/>
      <c r="D29" s="7"/>
      <c r="E29" s="7"/>
      <c r="F29" s="7"/>
      <c r="G29" s="8"/>
      <c r="H29" s="6"/>
      <c r="I29" s="8"/>
    </row>
    <row r="30" spans="1:9" ht="15.75" thickBot="1" x14ac:dyDescent="0.3">
      <c r="A30" s="61" t="s">
        <v>68</v>
      </c>
      <c r="B30" s="231"/>
      <c r="C30" s="231"/>
      <c r="D30" s="231"/>
      <c r="E30" s="231"/>
      <c r="F30" s="231"/>
      <c r="G30" s="232"/>
      <c r="H30" s="64">
        <f>H31</f>
        <v>2000</v>
      </c>
      <c r="I30" s="65"/>
    </row>
    <row r="31" spans="1:9" x14ac:dyDescent="0.25">
      <c r="A31" s="273" t="s">
        <v>139</v>
      </c>
      <c r="B31" s="274"/>
      <c r="C31" s="274"/>
      <c r="D31" s="274"/>
      <c r="E31" s="274"/>
      <c r="F31" s="274"/>
      <c r="G31" s="275"/>
      <c r="H31" s="111">
        <v>2000</v>
      </c>
      <c r="I31" s="112"/>
    </row>
    <row r="32" spans="1:9" ht="15.75" thickBot="1" x14ac:dyDescent="0.3">
      <c r="A32" s="270" t="s">
        <v>142</v>
      </c>
      <c r="B32" s="271"/>
      <c r="C32" s="271"/>
      <c r="D32" s="271"/>
      <c r="E32" s="271"/>
      <c r="F32" s="271"/>
      <c r="G32" s="272"/>
      <c r="H32" s="53"/>
      <c r="I32" s="54"/>
    </row>
    <row r="33" spans="1:9" ht="15.75" thickBot="1" x14ac:dyDescent="0.3">
      <c r="A33" s="216" t="s">
        <v>14</v>
      </c>
      <c r="B33" s="217"/>
      <c r="C33" s="217"/>
      <c r="D33" s="217"/>
      <c r="E33" s="217"/>
      <c r="F33" s="217"/>
      <c r="G33" s="217"/>
      <c r="H33" s="64">
        <f>H10+H30</f>
        <v>94310.52</v>
      </c>
      <c r="I33" s="65"/>
    </row>
    <row r="34" spans="1:9" x14ac:dyDescent="0.25">
      <c r="A34" s="53"/>
      <c r="B34" s="196"/>
      <c r="C34" s="196"/>
      <c r="D34" s="196"/>
      <c r="E34" s="196"/>
      <c r="F34" s="196"/>
      <c r="G34" s="196"/>
      <c r="H34" s="104"/>
      <c r="I34" s="105"/>
    </row>
    <row r="35" spans="1:9" x14ac:dyDescent="0.25">
      <c r="A35" s="11" t="s">
        <v>91</v>
      </c>
      <c r="B35" s="12"/>
      <c r="C35" s="12"/>
      <c r="D35" s="12"/>
      <c r="E35" s="12"/>
      <c r="F35" s="12"/>
      <c r="G35" s="12"/>
      <c r="H35" s="43">
        <f>H4+H10-H28</f>
        <v>144820.31999999998</v>
      </c>
      <c r="I35" s="44"/>
    </row>
    <row r="36" spans="1:9" x14ac:dyDescent="0.25">
      <c r="A36" s="11" t="s">
        <v>109</v>
      </c>
      <c r="B36" s="12"/>
      <c r="C36" s="12"/>
      <c r="D36" s="12"/>
      <c r="E36" s="12"/>
      <c r="F36" s="12"/>
      <c r="G36" s="12"/>
      <c r="H36" s="43">
        <f>H6+H7+H8-H30</f>
        <v>50656.9</v>
      </c>
      <c r="I36" s="44"/>
    </row>
    <row r="37" spans="1:9" x14ac:dyDescent="0.25">
      <c r="A37" s="26"/>
      <c r="B37" s="103"/>
      <c r="C37" s="103"/>
      <c r="D37" s="103"/>
      <c r="E37" s="103"/>
      <c r="F37" s="103"/>
      <c r="G37" s="103"/>
      <c r="H37" s="26"/>
      <c r="I37" s="27"/>
    </row>
    <row r="38" spans="1:9" x14ac:dyDescent="0.25">
      <c r="A38" s="263" t="s">
        <v>15</v>
      </c>
      <c r="B38" s="264"/>
      <c r="C38" s="264"/>
      <c r="D38" s="264"/>
      <c r="E38" s="264"/>
      <c r="F38" s="264"/>
      <c r="G38" s="264"/>
      <c r="H38" s="45"/>
      <c r="I38" s="47"/>
    </row>
    <row r="39" spans="1:9" x14ac:dyDescent="0.25">
      <c r="A39" s="48" t="s">
        <v>16</v>
      </c>
      <c r="B39" s="49"/>
      <c r="C39" s="49"/>
      <c r="D39" s="49"/>
      <c r="E39" s="49"/>
      <c r="F39" s="49"/>
      <c r="G39" s="49"/>
      <c r="H39" s="43">
        <v>12.5</v>
      </c>
      <c r="I39" s="44"/>
    </row>
    <row r="40" spans="1:9" ht="15.75" thickBot="1" x14ac:dyDescent="0.3">
      <c r="A40" s="86" t="s">
        <v>55</v>
      </c>
      <c r="B40" s="87"/>
      <c r="C40" s="87"/>
      <c r="D40" s="87"/>
      <c r="E40" s="87"/>
      <c r="F40" s="87"/>
      <c r="G40" s="87"/>
      <c r="H40" s="106">
        <f>(H10/H28+H30/H7)*H39</f>
        <v>13.277434846875238</v>
      </c>
      <c r="I40" s="107"/>
    </row>
    <row r="43" spans="1:9" x14ac:dyDescent="0.25">
      <c r="A43" s="80" t="s">
        <v>19</v>
      </c>
      <c r="B43" s="80"/>
      <c r="C43" s="80"/>
      <c r="G43" s="80" t="s">
        <v>20</v>
      </c>
      <c r="H43" s="80"/>
      <c r="I43" s="80"/>
    </row>
    <row r="45" spans="1:9" x14ac:dyDescent="0.25">
      <c r="A45" s="176"/>
      <c r="B45" s="176"/>
      <c r="C45" s="176"/>
      <c r="D45" s="176"/>
      <c r="E45" s="176"/>
      <c r="F45" s="176"/>
      <c r="G45" s="176"/>
      <c r="H45" s="176"/>
      <c r="I45" s="176"/>
    </row>
    <row r="46" spans="1:9" x14ac:dyDescent="0.25">
      <c r="A46" s="264"/>
      <c r="B46" s="264"/>
      <c r="C46" s="264"/>
      <c r="D46" s="264"/>
      <c r="E46" s="264"/>
      <c r="F46" s="264"/>
      <c r="G46" s="264"/>
      <c r="H46" s="196"/>
      <c r="I46" s="196"/>
    </row>
    <row r="47" spans="1:9" x14ac:dyDescent="0.25">
      <c r="A47" s="82"/>
      <c r="B47" s="82"/>
      <c r="C47" s="82"/>
      <c r="D47" s="82"/>
      <c r="E47" s="82"/>
      <c r="F47" s="82"/>
      <c r="G47" s="82"/>
      <c r="H47" s="269"/>
      <c r="I47" s="269"/>
    </row>
    <row r="48" spans="1:9" x14ac:dyDescent="0.25">
      <c r="A48" s="82"/>
      <c r="B48" s="82"/>
      <c r="C48" s="82"/>
      <c r="D48" s="82"/>
      <c r="E48" s="82"/>
      <c r="F48" s="82"/>
      <c r="G48" s="82"/>
      <c r="H48" s="269"/>
      <c r="I48" s="269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196"/>
      <c r="B51" s="196"/>
      <c r="C51" s="196"/>
      <c r="D51" s="3"/>
      <c r="E51" s="3"/>
      <c r="F51" s="3"/>
      <c r="G51" s="196"/>
      <c r="H51" s="196"/>
      <c r="I51" s="196"/>
    </row>
  </sheetData>
  <mergeCells count="88">
    <mergeCell ref="A39:G39"/>
    <mergeCell ref="H39:I39"/>
    <mergeCell ref="A40:G40"/>
    <mergeCell ref="H40:I40"/>
    <mergeCell ref="A36:G36"/>
    <mergeCell ref="H36:I36"/>
    <mergeCell ref="A37:G37"/>
    <mergeCell ref="H37:I37"/>
    <mergeCell ref="A38:G38"/>
    <mergeCell ref="H38:I38"/>
    <mergeCell ref="A51:C51"/>
    <mergeCell ref="G51:I51"/>
    <mergeCell ref="A46:G46"/>
    <mergeCell ref="H46:I46"/>
    <mergeCell ref="A43:C43"/>
    <mergeCell ref="G43:I43"/>
    <mergeCell ref="A47:G47"/>
    <mergeCell ref="H47:I47"/>
    <mergeCell ref="A45:G45"/>
    <mergeCell ref="H45:I45"/>
    <mergeCell ref="A48:G48"/>
    <mergeCell ref="H48:I48"/>
    <mergeCell ref="A35:G35"/>
    <mergeCell ref="H35:I35"/>
    <mergeCell ref="A29:G29"/>
    <mergeCell ref="H29:I29"/>
    <mergeCell ref="A30:G30"/>
    <mergeCell ref="H30:I30"/>
    <mergeCell ref="A31:G31"/>
    <mergeCell ref="H31:I31"/>
    <mergeCell ref="A33:G33"/>
    <mergeCell ref="H33:I33"/>
    <mergeCell ref="A28:G28"/>
    <mergeCell ref="H28:I28"/>
    <mergeCell ref="A26:G26"/>
    <mergeCell ref="H26:I26"/>
    <mergeCell ref="A34:G34"/>
    <mergeCell ref="H34:I34"/>
    <mergeCell ref="A20:G20"/>
    <mergeCell ref="H20:I20"/>
    <mergeCell ref="A32:G32"/>
    <mergeCell ref="H32:I32"/>
    <mergeCell ref="A23:G23"/>
    <mergeCell ref="H23:I23"/>
    <mergeCell ref="A24:G24"/>
    <mergeCell ref="H24:I24"/>
    <mergeCell ref="A21:G21"/>
    <mergeCell ref="H21:I21"/>
    <mergeCell ref="A22:G22"/>
    <mergeCell ref="H22:I22"/>
    <mergeCell ref="A25:G25"/>
    <mergeCell ref="H25:I25"/>
    <mergeCell ref="A27:G27"/>
    <mergeCell ref="H27:I27"/>
    <mergeCell ref="A17:G17"/>
    <mergeCell ref="H17:I17"/>
    <mergeCell ref="A18:G18"/>
    <mergeCell ref="H18:I18"/>
    <mergeCell ref="A19:G19"/>
    <mergeCell ref="H19:I19"/>
    <mergeCell ref="A13:G13"/>
    <mergeCell ref="H13:I13"/>
    <mergeCell ref="A14:G14"/>
    <mergeCell ref="H14:I14"/>
    <mergeCell ref="A15:G16"/>
    <mergeCell ref="H15:I16"/>
    <mergeCell ref="A9:G9"/>
    <mergeCell ref="H9:I9"/>
    <mergeCell ref="A11:G11"/>
    <mergeCell ref="H11:I11"/>
    <mergeCell ref="A12:G12"/>
    <mergeCell ref="H12:I12"/>
    <mergeCell ref="A10:G10"/>
    <mergeCell ref="H10:I10"/>
    <mergeCell ref="A7:G7"/>
    <mergeCell ref="H7:I7"/>
    <mergeCell ref="A8:G8"/>
    <mergeCell ref="H8:I8"/>
    <mergeCell ref="A6:G6"/>
    <mergeCell ref="H6:I6"/>
    <mergeCell ref="A5:G5"/>
    <mergeCell ref="H5:I5"/>
    <mergeCell ref="A1:I1"/>
    <mergeCell ref="C2:F2"/>
    <mergeCell ref="A3:G3"/>
    <mergeCell ref="H3:I3"/>
    <mergeCell ref="A4:G4"/>
    <mergeCell ref="H4:I4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9" workbookViewId="0">
      <selection activeCell="H39" sqref="H39:I39"/>
    </sheetView>
  </sheetViews>
  <sheetFormatPr defaultRowHeight="15" x14ac:dyDescent="0.25"/>
  <sheetData>
    <row r="1" spans="1:9" ht="18.75" x14ac:dyDescent="0.3">
      <c r="A1" s="4" t="s">
        <v>72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7"/>
      <c r="H3" s="9" t="s">
        <v>2</v>
      </c>
      <c r="I3" s="10"/>
    </row>
    <row r="4" spans="1:9" x14ac:dyDescent="0.25">
      <c r="A4" s="276" t="s">
        <v>90</v>
      </c>
      <c r="B4" s="78"/>
      <c r="C4" s="78"/>
      <c r="D4" s="78"/>
      <c r="E4" s="78"/>
      <c r="F4" s="78"/>
      <c r="G4" s="78"/>
      <c r="H4" s="97">
        <v>222714.46</v>
      </c>
      <c r="I4" s="98"/>
    </row>
    <row r="5" spans="1:9" x14ac:dyDescent="0.25">
      <c r="A5" s="26"/>
      <c r="B5" s="103"/>
      <c r="C5" s="103"/>
      <c r="D5" s="103"/>
      <c r="E5" s="103"/>
      <c r="F5" s="103"/>
      <c r="G5" s="103"/>
      <c r="H5" s="45"/>
      <c r="I5" s="47"/>
    </row>
    <row r="6" spans="1:9" x14ac:dyDescent="0.25">
      <c r="A6" s="77" t="s">
        <v>79</v>
      </c>
      <c r="B6" s="78"/>
      <c r="C6" s="78"/>
      <c r="D6" s="78"/>
      <c r="E6" s="78"/>
      <c r="F6" s="78"/>
      <c r="G6" s="78"/>
      <c r="H6" s="43">
        <v>53721.84</v>
      </c>
      <c r="I6" s="44"/>
    </row>
    <row r="7" spans="1:9" x14ac:dyDescent="0.25">
      <c r="A7" s="16" t="s">
        <v>33</v>
      </c>
      <c r="B7" s="17"/>
      <c r="C7" s="17"/>
      <c r="D7" s="17"/>
      <c r="E7" s="17"/>
      <c r="F7" s="17"/>
      <c r="G7" s="158"/>
      <c r="H7" s="28">
        <v>12611.78</v>
      </c>
      <c r="I7" s="29"/>
    </row>
    <row r="8" spans="1:9" x14ac:dyDescent="0.25">
      <c r="A8" s="16" t="s">
        <v>54</v>
      </c>
      <c r="B8" s="17"/>
      <c r="C8" s="17"/>
      <c r="D8" s="17"/>
      <c r="E8" s="17"/>
      <c r="F8" s="17"/>
      <c r="G8" s="158"/>
      <c r="H8" s="51" t="s">
        <v>32</v>
      </c>
      <c r="I8" s="52"/>
    </row>
    <row r="9" spans="1:9" ht="15.75" thickBot="1" x14ac:dyDescent="0.3">
      <c r="A9" s="16"/>
      <c r="B9" s="17"/>
      <c r="C9" s="17"/>
      <c r="D9" s="17"/>
      <c r="E9" s="17"/>
      <c r="F9" s="17"/>
      <c r="G9" s="158"/>
      <c r="H9" s="19"/>
      <c r="I9" s="20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160"/>
      <c r="H10" s="33">
        <f>H11+H12+H13+H14+H15+H17+H18+H19+H31+H21+H22+H23+H24+H25+H26+H27+H20</f>
        <v>104966.93</v>
      </c>
      <c r="I10" s="146"/>
    </row>
    <row r="11" spans="1:9" x14ac:dyDescent="0.25">
      <c r="A11" s="35" t="s">
        <v>3</v>
      </c>
      <c r="B11" s="36"/>
      <c r="C11" s="36"/>
      <c r="D11" s="36"/>
      <c r="E11" s="36"/>
      <c r="F11" s="36"/>
      <c r="G11" s="36"/>
      <c r="H11" s="38">
        <v>0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5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5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5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161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161"/>
      <c r="H16" s="19"/>
      <c r="I16" s="20"/>
    </row>
    <row r="17" spans="1:9" x14ac:dyDescent="0.25">
      <c r="A17" s="16" t="s">
        <v>8</v>
      </c>
      <c r="B17" s="17"/>
      <c r="C17" s="17"/>
      <c r="D17" s="17"/>
      <c r="E17" s="17"/>
      <c r="F17" s="17"/>
      <c r="G17" s="158"/>
      <c r="H17" s="19"/>
      <c r="I17" s="20"/>
    </row>
    <row r="18" spans="1:9" x14ac:dyDescent="0.25">
      <c r="A18" s="16" t="s">
        <v>9</v>
      </c>
      <c r="B18" s="17"/>
      <c r="C18" s="17"/>
      <c r="D18" s="17"/>
      <c r="E18" s="17"/>
      <c r="F18" s="17"/>
      <c r="G18" s="158"/>
      <c r="H18" s="19"/>
      <c r="I18" s="20"/>
    </row>
    <row r="19" spans="1:9" x14ac:dyDescent="0.25">
      <c r="A19" s="58" t="s">
        <v>0</v>
      </c>
      <c r="B19" s="59"/>
      <c r="C19" s="59"/>
      <c r="D19" s="59"/>
      <c r="E19" s="59"/>
      <c r="F19" s="59"/>
      <c r="G19" s="162"/>
      <c r="H19" s="19"/>
      <c r="I19" s="20"/>
    </row>
    <row r="20" spans="1:9" x14ac:dyDescent="0.25">
      <c r="A20" s="16" t="s">
        <v>53</v>
      </c>
      <c r="B20" s="17"/>
      <c r="C20" s="17"/>
      <c r="D20" s="17"/>
      <c r="E20" s="17"/>
      <c r="F20" s="17"/>
      <c r="G20" s="158"/>
      <c r="H20" s="51"/>
      <c r="I20" s="52"/>
    </row>
    <row r="21" spans="1:9" x14ac:dyDescent="0.25">
      <c r="A21" s="48" t="s">
        <v>11</v>
      </c>
      <c r="B21" s="49"/>
      <c r="C21" s="49"/>
      <c r="D21" s="49"/>
      <c r="E21" s="49"/>
      <c r="F21" s="49"/>
      <c r="G21" s="49"/>
      <c r="H21" s="51">
        <v>2824.92</v>
      </c>
      <c r="I21" s="52"/>
    </row>
    <row r="22" spans="1:9" x14ac:dyDescent="0.25">
      <c r="A22" s="48" t="s">
        <v>17</v>
      </c>
      <c r="B22" s="49"/>
      <c r="C22" s="49"/>
      <c r="D22" s="49"/>
      <c r="E22" s="49"/>
      <c r="F22" s="49"/>
      <c r="G22" s="49"/>
      <c r="H22" s="45"/>
      <c r="I22" s="47"/>
    </row>
    <row r="23" spans="1:9" x14ac:dyDescent="0.25">
      <c r="A23" s="48" t="s">
        <v>18</v>
      </c>
      <c r="B23" s="49"/>
      <c r="C23" s="49"/>
      <c r="D23" s="49"/>
      <c r="E23" s="49"/>
      <c r="F23" s="49"/>
      <c r="G23" s="49"/>
      <c r="H23" s="53"/>
      <c r="I23" s="54"/>
    </row>
    <row r="24" spans="1:9" x14ac:dyDescent="0.25">
      <c r="A24" s="48" t="s">
        <v>12</v>
      </c>
      <c r="B24" s="49"/>
      <c r="C24" s="49"/>
      <c r="D24" s="49"/>
      <c r="E24" s="49"/>
      <c r="F24" s="49"/>
      <c r="G24" s="49"/>
      <c r="H24" s="51">
        <v>18967.919999999998</v>
      </c>
      <c r="I24" s="52"/>
    </row>
    <row r="25" spans="1:9" x14ac:dyDescent="0.25">
      <c r="A25" s="48" t="s">
        <v>51</v>
      </c>
      <c r="B25" s="49"/>
      <c r="C25" s="49"/>
      <c r="D25" s="49"/>
      <c r="E25" s="49"/>
      <c r="F25" s="49"/>
      <c r="G25" s="49"/>
      <c r="H25" s="45">
        <v>61999.06</v>
      </c>
      <c r="I25" s="47"/>
    </row>
    <row r="26" spans="1:9" x14ac:dyDescent="0.25">
      <c r="A26" s="48" t="s">
        <v>13</v>
      </c>
      <c r="B26" s="49"/>
      <c r="C26" s="49"/>
      <c r="D26" s="49"/>
      <c r="E26" s="49"/>
      <c r="F26" s="49"/>
      <c r="G26" s="49"/>
      <c r="H26" s="53">
        <v>19033.71</v>
      </c>
      <c r="I26" s="54"/>
    </row>
    <row r="27" spans="1:9" ht="15.75" thickBot="1" x14ac:dyDescent="0.3">
      <c r="A27" s="71" t="s">
        <v>50</v>
      </c>
      <c r="B27" s="72"/>
      <c r="C27" s="72"/>
      <c r="D27" s="72"/>
      <c r="E27" s="72"/>
      <c r="F27" s="72"/>
      <c r="G27" s="72"/>
      <c r="H27" s="74">
        <v>1150.9000000000001</v>
      </c>
      <c r="I27" s="75"/>
    </row>
    <row r="28" spans="1:9" ht="15.75" thickBot="1" x14ac:dyDescent="0.3">
      <c r="A28" s="30" t="s">
        <v>64</v>
      </c>
      <c r="B28" s="31"/>
      <c r="C28" s="31"/>
      <c r="D28" s="31"/>
      <c r="E28" s="31"/>
      <c r="F28" s="31"/>
      <c r="G28" s="32"/>
      <c r="H28" s="33">
        <v>37835.339999999997</v>
      </c>
      <c r="I28" s="163"/>
    </row>
    <row r="29" spans="1:9" ht="15.75" thickBot="1" x14ac:dyDescent="0.3">
      <c r="A29" s="277"/>
      <c r="B29" s="278"/>
      <c r="C29" s="278"/>
      <c r="D29" s="278"/>
      <c r="E29" s="278"/>
      <c r="F29" s="278"/>
      <c r="G29" s="279"/>
      <c r="H29" s="124"/>
      <c r="I29" s="126"/>
    </row>
    <row r="30" spans="1:9" ht="15.75" thickBot="1" x14ac:dyDescent="0.3">
      <c r="A30" s="61" t="s">
        <v>68</v>
      </c>
      <c r="B30" s="62"/>
      <c r="C30" s="62"/>
      <c r="D30" s="62"/>
      <c r="E30" s="62"/>
      <c r="F30" s="62"/>
      <c r="G30" s="62"/>
      <c r="H30" s="64">
        <v>0</v>
      </c>
      <c r="I30" s="65"/>
    </row>
    <row r="31" spans="1:9" ht="15.75" thickBot="1" x14ac:dyDescent="0.3">
      <c r="A31" s="21" t="s">
        <v>10</v>
      </c>
      <c r="B31" s="22"/>
      <c r="C31" s="22"/>
      <c r="D31" s="22"/>
      <c r="E31" s="22"/>
      <c r="F31" s="22"/>
      <c r="G31" s="22"/>
      <c r="H31" s="24"/>
      <c r="I31" s="25"/>
    </row>
    <row r="32" spans="1:9" ht="15.75" thickBot="1" x14ac:dyDescent="0.3">
      <c r="A32" s="61" t="s">
        <v>14</v>
      </c>
      <c r="B32" s="62"/>
      <c r="C32" s="62"/>
      <c r="D32" s="62"/>
      <c r="E32" s="62"/>
      <c r="F32" s="62"/>
      <c r="G32" s="62"/>
      <c r="H32" s="64">
        <f>H10+H30</f>
        <v>104966.93</v>
      </c>
      <c r="I32" s="65"/>
    </row>
    <row r="33" spans="1:9" x14ac:dyDescent="0.25">
      <c r="A33" s="66"/>
      <c r="B33" s="67"/>
      <c r="C33" s="67"/>
      <c r="D33" s="67"/>
      <c r="E33" s="67"/>
      <c r="F33" s="67"/>
      <c r="G33" s="67"/>
      <c r="H33" s="121"/>
      <c r="I33" s="123"/>
    </row>
    <row r="34" spans="1:9" x14ac:dyDescent="0.25">
      <c r="A34" s="11" t="s">
        <v>91</v>
      </c>
      <c r="B34" s="12"/>
      <c r="C34" s="12"/>
      <c r="D34" s="12"/>
      <c r="E34" s="12"/>
      <c r="F34" s="12"/>
      <c r="G34" s="12"/>
      <c r="H34" s="43">
        <f>H4+H10-H28</f>
        <v>289846.05000000005</v>
      </c>
      <c r="I34" s="27"/>
    </row>
    <row r="35" spans="1:9" x14ac:dyDescent="0.25">
      <c r="A35" s="11" t="s">
        <v>109</v>
      </c>
      <c r="B35" s="12"/>
      <c r="C35" s="12"/>
      <c r="D35" s="12"/>
      <c r="E35" s="12"/>
      <c r="F35" s="12"/>
      <c r="G35" s="12"/>
      <c r="H35" s="97">
        <f>H6+H7</f>
        <v>66333.62</v>
      </c>
      <c r="I35" s="98"/>
    </row>
    <row r="36" spans="1:9" x14ac:dyDescent="0.25">
      <c r="A36" s="153"/>
      <c r="B36" s="164"/>
      <c r="C36" s="164"/>
      <c r="D36" s="164"/>
      <c r="E36" s="164"/>
      <c r="F36" s="164"/>
      <c r="G36" s="165"/>
      <c r="H36" s="153"/>
      <c r="I36" s="154"/>
    </row>
    <row r="37" spans="1:9" x14ac:dyDescent="0.25">
      <c r="A37" s="16" t="s">
        <v>15</v>
      </c>
      <c r="B37" s="17"/>
      <c r="C37" s="17"/>
      <c r="D37" s="17"/>
      <c r="E37" s="17"/>
      <c r="F37" s="17"/>
      <c r="G37" s="158"/>
      <c r="H37" s="19"/>
      <c r="I37" s="20"/>
    </row>
    <row r="38" spans="1:9" x14ac:dyDescent="0.25">
      <c r="A38" s="48" t="s">
        <v>16</v>
      </c>
      <c r="B38" s="49"/>
      <c r="C38" s="49"/>
      <c r="D38" s="49"/>
      <c r="E38" s="49"/>
      <c r="F38" s="49"/>
      <c r="G38" s="49"/>
      <c r="H38" s="43">
        <v>12</v>
      </c>
      <c r="I38" s="44"/>
    </row>
    <row r="39" spans="1:9" ht="15.75" thickBot="1" x14ac:dyDescent="0.3">
      <c r="A39" s="86" t="s">
        <v>55</v>
      </c>
      <c r="B39" s="87"/>
      <c r="C39" s="87"/>
      <c r="D39" s="87"/>
      <c r="E39" s="87"/>
      <c r="F39" s="87"/>
      <c r="G39" s="87"/>
      <c r="H39" s="106">
        <f>H10/H28*H38</f>
        <v>33.291709814157876</v>
      </c>
      <c r="I39" s="107"/>
    </row>
    <row r="42" spans="1:9" x14ac:dyDescent="0.25">
      <c r="A42" s="80" t="s">
        <v>19</v>
      </c>
      <c r="B42" s="80"/>
      <c r="C42" s="80"/>
      <c r="G42" s="80" t="s">
        <v>20</v>
      </c>
      <c r="H42" s="80"/>
      <c r="I42" s="80"/>
    </row>
  </sheetData>
  <mergeCells count="76">
    <mergeCell ref="A35:G35"/>
    <mergeCell ref="H35:I35"/>
    <mergeCell ref="A39:G39"/>
    <mergeCell ref="H39:I39"/>
    <mergeCell ref="A42:C42"/>
    <mergeCell ref="G42:I42"/>
    <mergeCell ref="A36:G36"/>
    <mergeCell ref="H36:I36"/>
    <mergeCell ref="A37:G37"/>
    <mergeCell ref="H37:I37"/>
    <mergeCell ref="A38:G38"/>
    <mergeCell ref="H38:I38"/>
    <mergeCell ref="A32:G32"/>
    <mergeCell ref="H32:I32"/>
    <mergeCell ref="A33:G33"/>
    <mergeCell ref="H33:I33"/>
    <mergeCell ref="A34:G34"/>
    <mergeCell ref="H34:I34"/>
    <mergeCell ref="A28:G28"/>
    <mergeCell ref="H28:I28"/>
    <mergeCell ref="A29:G29"/>
    <mergeCell ref="H29:I29"/>
    <mergeCell ref="A30:G30"/>
    <mergeCell ref="H30:I30"/>
    <mergeCell ref="A31:G31"/>
    <mergeCell ref="H31:I31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4" workbookViewId="0">
      <selection activeCell="L28" sqref="L28"/>
    </sheetView>
  </sheetViews>
  <sheetFormatPr defaultRowHeight="15" x14ac:dyDescent="0.25"/>
  <sheetData>
    <row r="1" spans="1:9" ht="18.75" x14ac:dyDescent="0.3">
      <c r="A1" s="4" t="s">
        <v>73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156" t="s">
        <v>2</v>
      </c>
      <c r="I3" s="157"/>
    </row>
    <row r="4" spans="1:9" x14ac:dyDescent="0.25">
      <c r="A4" s="168" t="s">
        <v>87</v>
      </c>
      <c r="B4" s="169"/>
      <c r="C4" s="169"/>
      <c r="D4" s="169"/>
      <c r="E4" s="169"/>
      <c r="F4" s="169"/>
      <c r="G4" s="170"/>
      <c r="H4" s="26">
        <v>103127.75</v>
      </c>
      <c r="I4" s="27"/>
    </row>
    <row r="5" spans="1:9" x14ac:dyDescent="0.25">
      <c r="A5" s="26"/>
      <c r="B5" s="103"/>
      <c r="C5" s="103"/>
      <c r="D5" s="103"/>
      <c r="E5" s="103"/>
      <c r="F5" s="103"/>
      <c r="G5" s="27"/>
      <c r="H5" s="45"/>
      <c r="I5" s="47"/>
    </row>
    <row r="6" spans="1:9" x14ac:dyDescent="0.25">
      <c r="A6" s="77" t="s">
        <v>122</v>
      </c>
      <c r="B6" s="78"/>
      <c r="C6" s="78"/>
      <c r="D6" s="78"/>
      <c r="E6" s="78"/>
      <c r="F6" s="78"/>
      <c r="G6" s="79"/>
      <c r="H6" s="43">
        <v>39124</v>
      </c>
      <c r="I6" s="44"/>
    </row>
    <row r="7" spans="1:9" x14ac:dyDescent="0.25">
      <c r="A7" s="16" t="s">
        <v>54</v>
      </c>
      <c r="B7" s="17"/>
      <c r="C7" s="17"/>
      <c r="D7" s="17"/>
      <c r="E7" s="17"/>
      <c r="F7" s="17"/>
      <c r="G7" s="18"/>
      <c r="H7" s="51">
        <v>720</v>
      </c>
      <c r="I7" s="52"/>
    </row>
    <row r="8" spans="1:9" ht="15.75" thickBot="1" x14ac:dyDescent="0.3">
      <c r="A8" s="16"/>
      <c r="B8" s="17"/>
      <c r="C8" s="17"/>
      <c r="D8" s="17"/>
      <c r="E8" s="17"/>
      <c r="F8" s="17"/>
      <c r="G8" s="18"/>
      <c r="H8" s="19"/>
      <c r="I8" s="20"/>
    </row>
    <row r="9" spans="1:9" ht="15.75" thickBot="1" x14ac:dyDescent="0.3">
      <c r="A9" s="30" t="s">
        <v>74</v>
      </c>
      <c r="B9" s="31"/>
      <c r="C9" s="31"/>
      <c r="D9" s="31"/>
      <c r="E9" s="31"/>
      <c r="F9" s="31"/>
      <c r="G9" s="32"/>
      <c r="H9" s="33">
        <f>H10+H11+H12+H13+H14+H16+H17+H18+H31+H20+H21+H22+H23+H24+H25+H26+H19</f>
        <v>102706.9</v>
      </c>
      <c r="I9" s="146"/>
    </row>
    <row r="10" spans="1:9" x14ac:dyDescent="0.25">
      <c r="A10" s="35" t="s">
        <v>3</v>
      </c>
      <c r="B10" s="36"/>
      <c r="C10" s="36"/>
      <c r="D10" s="36"/>
      <c r="E10" s="36"/>
      <c r="F10" s="36"/>
      <c r="G10" s="37"/>
      <c r="H10" s="38"/>
      <c r="I10" s="39"/>
    </row>
    <row r="11" spans="1:9" x14ac:dyDescent="0.25">
      <c r="A11" s="16" t="s">
        <v>4</v>
      </c>
      <c r="B11" s="17"/>
      <c r="C11" s="17"/>
      <c r="D11" s="17"/>
      <c r="E11" s="17"/>
      <c r="F11" s="17"/>
      <c r="G11" s="18"/>
      <c r="H11" s="19"/>
      <c r="I11" s="20"/>
    </row>
    <row r="12" spans="1:9" x14ac:dyDescent="0.25">
      <c r="A12" s="16" t="s">
        <v>5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6</v>
      </c>
      <c r="B13" s="17"/>
      <c r="C13" s="17"/>
      <c r="D13" s="17"/>
      <c r="E13" s="17"/>
      <c r="F13" s="17"/>
      <c r="G13" s="18"/>
      <c r="H13" s="19">
        <v>990.42</v>
      </c>
      <c r="I13" s="20"/>
    </row>
    <row r="14" spans="1:9" x14ac:dyDescent="0.25">
      <c r="A14" s="55" t="s">
        <v>7</v>
      </c>
      <c r="B14" s="56"/>
      <c r="C14" s="56"/>
      <c r="D14" s="56"/>
      <c r="E14" s="56"/>
      <c r="F14" s="56"/>
      <c r="G14" s="57"/>
      <c r="H14" s="19"/>
      <c r="I14" s="20"/>
    </row>
    <row r="15" spans="1:9" x14ac:dyDescent="0.25">
      <c r="A15" s="55"/>
      <c r="B15" s="56"/>
      <c r="C15" s="56"/>
      <c r="D15" s="56"/>
      <c r="E15" s="56"/>
      <c r="F15" s="56"/>
      <c r="G15" s="57"/>
      <c r="H15" s="19"/>
      <c r="I15" s="20"/>
    </row>
    <row r="16" spans="1:9" x14ac:dyDescent="0.25">
      <c r="A16" s="16" t="s">
        <v>8</v>
      </c>
      <c r="B16" s="17"/>
      <c r="C16" s="17"/>
      <c r="D16" s="17"/>
      <c r="E16" s="17"/>
      <c r="F16" s="17"/>
      <c r="G16" s="18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60"/>
      <c r="H18" s="19"/>
      <c r="I18" s="20"/>
    </row>
    <row r="19" spans="1:9" x14ac:dyDescent="0.25">
      <c r="A19" s="16" t="s">
        <v>53</v>
      </c>
      <c r="B19" s="17"/>
      <c r="C19" s="17"/>
      <c r="D19" s="17"/>
      <c r="E19" s="17"/>
      <c r="F19" s="17"/>
      <c r="G19" s="18"/>
      <c r="H19" s="51">
        <v>1836</v>
      </c>
      <c r="I19" s="52"/>
    </row>
    <row r="20" spans="1:9" x14ac:dyDescent="0.25">
      <c r="A20" s="48" t="s">
        <v>11</v>
      </c>
      <c r="B20" s="49"/>
      <c r="C20" s="49"/>
      <c r="D20" s="49"/>
      <c r="E20" s="49"/>
      <c r="F20" s="49"/>
      <c r="G20" s="50"/>
      <c r="H20" s="51">
        <v>2600.7199999999998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50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50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50"/>
      <c r="H23" s="51">
        <v>18233.52</v>
      </c>
      <c r="I23" s="52"/>
    </row>
    <row r="24" spans="1:9" x14ac:dyDescent="0.25">
      <c r="A24" s="48" t="s">
        <v>51</v>
      </c>
      <c r="B24" s="49"/>
      <c r="C24" s="49"/>
      <c r="D24" s="49"/>
      <c r="E24" s="49"/>
      <c r="F24" s="49"/>
      <c r="G24" s="50"/>
      <c r="H24" s="45">
        <v>59598.58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50"/>
      <c r="H25" s="249">
        <v>18296.759999999998</v>
      </c>
      <c r="I25" s="250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3"/>
      <c r="H26" s="74">
        <v>1150.9000000000001</v>
      </c>
      <c r="I26" s="75"/>
    </row>
    <row r="27" spans="1:9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33">
        <v>80210.100000000006</v>
      </c>
      <c r="I27" s="163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3"/>
      <c r="H29" s="64">
        <f>H30+H32</f>
        <v>2180</v>
      </c>
      <c r="I29" s="65"/>
    </row>
    <row r="30" spans="1:9" x14ac:dyDescent="0.25">
      <c r="A30" s="108" t="s">
        <v>135</v>
      </c>
      <c r="B30" s="109"/>
      <c r="C30" s="109"/>
      <c r="D30" s="109"/>
      <c r="E30" s="109"/>
      <c r="F30" s="109"/>
      <c r="G30" s="110"/>
      <c r="H30" s="111">
        <v>2040</v>
      </c>
      <c r="I30" s="112"/>
    </row>
    <row r="31" spans="1:9" x14ac:dyDescent="0.25">
      <c r="A31" s="48" t="s">
        <v>142</v>
      </c>
      <c r="B31" s="49"/>
      <c r="C31" s="49"/>
      <c r="D31" s="49"/>
      <c r="E31" s="49"/>
      <c r="F31" s="49"/>
      <c r="G31" s="50"/>
      <c r="H31" s="45"/>
      <c r="I31" s="47"/>
    </row>
    <row r="32" spans="1:9" ht="15.75" thickBot="1" x14ac:dyDescent="0.3">
      <c r="A32" s="113" t="s">
        <v>154</v>
      </c>
      <c r="B32" s="114"/>
      <c r="C32" s="114"/>
      <c r="D32" s="114"/>
      <c r="E32" s="114"/>
      <c r="F32" s="114"/>
      <c r="G32" s="115"/>
      <c r="H32" s="116">
        <v>140</v>
      </c>
      <c r="I32" s="117"/>
    </row>
    <row r="33" spans="1:9" ht="15.75" thickBot="1" x14ac:dyDescent="0.3">
      <c r="A33" s="61" t="s">
        <v>14</v>
      </c>
      <c r="B33" s="62"/>
      <c r="C33" s="62"/>
      <c r="D33" s="62"/>
      <c r="E33" s="62"/>
      <c r="F33" s="62"/>
      <c r="G33" s="63"/>
      <c r="H33" s="64">
        <f>H9+H29</f>
        <v>104886.9</v>
      </c>
      <c r="I33" s="65"/>
    </row>
    <row r="34" spans="1:9" x14ac:dyDescent="0.25">
      <c r="A34" s="66"/>
      <c r="B34" s="67"/>
      <c r="C34" s="67"/>
      <c r="D34" s="67"/>
      <c r="E34" s="67"/>
      <c r="F34" s="67"/>
      <c r="G34" s="68"/>
      <c r="H34" s="121"/>
      <c r="I34" s="123"/>
    </row>
    <row r="35" spans="1:9" x14ac:dyDescent="0.25">
      <c r="A35" s="11" t="s">
        <v>91</v>
      </c>
      <c r="B35" s="12"/>
      <c r="C35" s="12"/>
      <c r="D35" s="12"/>
      <c r="E35" s="12"/>
      <c r="F35" s="12"/>
      <c r="G35" s="13"/>
      <c r="H35" s="43">
        <f>H4+H9-H27</f>
        <v>125624.54999999999</v>
      </c>
      <c r="I35" s="27"/>
    </row>
    <row r="36" spans="1:9" x14ac:dyDescent="0.25">
      <c r="A36" s="11" t="s">
        <v>98</v>
      </c>
      <c r="B36" s="12"/>
      <c r="C36" s="12"/>
      <c r="D36" s="12"/>
      <c r="E36" s="12"/>
      <c r="F36" s="12"/>
      <c r="G36" s="13"/>
      <c r="H36" s="97">
        <f>H29+H6-H7</f>
        <v>40584</v>
      </c>
      <c r="I36" s="98"/>
    </row>
    <row r="37" spans="1:9" x14ac:dyDescent="0.25">
      <c r="A37" s="153"/>
      <c r="B37" s="164"/>
      <c r="C37" s="164"/>
      <c r="D37" s="164"/>
      <c r="E37" s="164"/>
      <c r="F37" s="164"/>
      <c r="G37" s="154"/>
      <c r="H37" s="153"/>
      <c r="I37" s="154"/>
    </row>
    <row r="38" spans="1:9" x14ac:dyDescent="0.25">
      <c r="A38" s="16" t="s">
        <v>15</v>
      </c>
      <c r="B38" s="17"/>
      <c r="C38" s="17"/>
      <c r="D38" s="17"/>
      <c r="E38" s="17"/>
      <c r="F38" s="17"/>
      <c r="G38" s="18"/>
      <c r="H38" s="19"/>
      <c r="I38" s="20"/>
    </row>
    <row r="39" spans="1:9" x14ac:dyDescent="0.25">
      <c r="A39" s="48" t="s">
        <v>16</v>
      </c>
      <c r="B39" s="49"/>
      <c r="C39" s="49"/>
      <c r="D39" s="49"/>
      <c r="E39" s="49"/>
      <c r="F39" s="49"/>
      <c r="G39" s="50"/>
      <c r="H39" s="43">
        <v>12</v>
      </c>
      <c r="I39" s="44"/>
    </row>
    <row r="40" spans="1:9" ht="15.75" thickBot="1" x14ac:dyDescent="0.3">
      <c r="A40" s="86" t="s">
        <v>55</v>
      </c>
      <c r="B40" s="87"/>
      <c r="C40" s="87"/>
      <c r="D40" s="87"/>
      <c r="E40" s="87"/>
      <c r="F40" s="87"/>
      <c r="G40" s="88"/>
      <c r="H40" s="106">
        <f>H9/H27*H39</f>
        <v>15.365680880587355</v>
      </c>
      <c r="I40" s="107"/>
    </row>
    <row r="43" spans="1:9" x14ac:dyDescent="0.25">
      <c r="A43" s="80" t="s">
        <v>19</v>
      </c>
      <c r="B43" s="80"/>
      <c r="C43" s="80"/>
      <c r="G43" s="80" t="s">
        <v>20</v>
      </c>
      <c r="H43" s="80"/>
      <c r="I43" s="80"/>
    </row>
  </sheetData>
  <mergeCells count="78">
    <mergeCell ref="A43:C43"/>
    <mergeCell ref="G43:I43"/>
    <mergeCell ref="A38:G38"/>
    <mergeCell ref="H38:I38"/>
    <mergeCell ref="A39:G39"/>
    <mergeCell ref="H39:I39"/>
    <mergeCell ref="A40:G40"/>
    <mergeCell ref="H40:I40"/>
    <mergeCell ref="A35:G35"/>
    <mergeCell ref="H35:I35"/>
    <mergeCell ref="A36:G36"/>
    <mergeCell ref="H36:I36"/>
    <mergeCell ref="A37:G37"/>
    <mergeCell ref="H37:I37"/>
    <mergeCell ref="A34:G34"/>
    <mergeCell ref="H34:I34"/>
    <mergeCell ref="A30:G30"/>
    <mergeCell ref="H30:I30"/>
    <mergeCell ref="A32:G32"/>
    <mergeCell ref="H32:I32"/>
    <mergeCell ref="A28:G28"/>
    <mergeCell ref="H28:I28"/>
    <mergeCell ref="A29:G29"/>
    <mergeCell ref="H29:I29"/>
    <mergeCell ref="A33:G33"/>
    <mergeCell ref="H33:I33"/>
    <mergeCell ref="A25:G25"/>
    <mergeCell ref="H25:I25"/>
    <mergeCell ref="A26:G26"/>
    <mergeCell ref="H26:I26"/>
    <mergeCell ref="A27:G27"/>
    <mergeCell ref="H27:I27"/>
    <mergeCell ref="A18:G18"/>
    <mergeCell ref="H18:I18"/>
    <mergeCell ref="A19:G19"/>
    <mergeCell ref="H19:I19"/>
    <mergeCell ref="A31:G31"/>
    <mergeCell ref="H31:I31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14:G15"/>
    <mergeCell ref="H14:I15"/>
    <mergeCell ref="A16:G16"/>
    <mergeCell ref="H16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2" workbookViewId="0">
      <selection activeCell="K41" sqref="K41"/>
    </sheetView>
  </sheetViews>
  <sheetFormatPr defaultRowHeight="15" x14ac:dyDescent="0.25"/>
  <sheetData>
    <row r="1" spans="1:9" ht="18.75" x14ac:dyDescent="0.3">
      <c r="A1" s="4" t="s">
        <v>75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68" t="s">
        <v>90</v>
      </c>
      <c r="B4" s="169"/>
      <c r="C4" s="169"/>
      <c r="D4" s="169"/>
      <c r="E4" s="169"/>
      <c r="F4" s="169"/>
      <c r="G4" s="170"/>
      <c r="H4" s="174">
        <v>90131.13</v>
      </c>
      <c r="I4" s="171"/>
    </row>
    <row r="5" spans="1:9" x14ac:dyDescent="0.25">
      <c r="A5" s="26"/>
      <c r="B5" s="103"/>
      <c r="C5" s="103"/>
      <c r="D5" s="103"/>
      <c r="E5" s="103"/>
      <c r="F5" s="103"/>
      <c r="G5" s="27"/>
      <c r="H5" s="45"/>
      <c r="I5" s="47"/>
    </row>
    <row r="6" spans="1:9" x14ac:dyDescent="0.25">
      <c r="A6" s="77" t="s">
        <v>79</v>
      </c>
      <c r="B6" s="78"/>
      <c r="C6" s="78"/>
      <c r="D6" s="78"/>
      <c r="E6" s="78"/>
      <c r="F6" s="78"/>
      <c r="G6" s="79"/>
      <c r="H6" s="43">
        <v>45362</v>
      </c>
      <c r="I6" s="44"/>
    </row>
    <row r="7" spans="1:9" x14ac:dyDescent="0.25">
      <c r="A7" s="16" t="s">
        <v>54</v>
      </c>
      <c r="B7" s="17"/>
      <c r="C7" s="17"/>
      <c r="D7" s="17"/>
      <c r="E7" s="17"/>
      <c r="F7" s="17"/>
      <c r="G7" s="18"/>
      <c r="H7" s="51">
        <v>93720</v>
      </c>
      <c r="I7" s="52"/>
    </row>
    <row r="8" spans="1:9" ht="15.75" thickBot="1" x14ac:dyDescent="0.3">
      <c r="A8" s="16"/>
      <c r="B8" s="17"/>
      <c r="C8" s="17"/>
      <c r="D8" s="17"/>
      <c r="E8" s="17"/>
      <c r="F8" s="17"/>
      <c r="G8" s="18"/>
      <c r="H8" s="19"/>
      <c r="I8" s="20"/>
    </row>
    <row r="9" spans="1:9" ht="15.75" thickBot="1" x14ac:dyDescent="0.3">
      <c r="A9" s="30" t="s">
        <v>65</v>
      </c>
      <c r="B9" s="31"/>
      <c r="C9" s="31"/>
      <c r="D9" s="31"/>
      <c r="E9" s="31"/>
      <c r="F9" s="31"/>
      <c r="G9" s="32"/>
      <c r="H9" s="33">
        <f>H10+H11+H12+H13+H14+H16+H17+H18+H31+H20+H21+H22+H23+H24+H25+H26+H19</f>
        <v>87159.76999999999</v>
      </c>
      <c r="I9" s="146"/>
    </row>
    <row r="10" spans="1:9" x14ac:dyDescent="0.25">
      <c r="A10" s="35" t="s">
        <v>3</v>
      </c>
      <c r="B10" s="36"/>
      <c r="C10" s="36"/>
      <c r="D10" s="36"/>
      <c r="E10" s="36"/>
      <c r="F10" s="36"/>
      <c r="G10" s="37"/>
      <c r="H10" s="38">
        <v>7750</v>
      </c>
      <c r="I10" s="39"/>
    </row>
    <row r="11" spans="1:9" x14ac:dyDescent="0.25">
      <c r="A11" s="16" t="s">
        <v>4</v>
      </c>
      <c r="B11" s="17"/>
      <c r="C11" s="17"/>
      <c r="D11" s="17"/>
      <c r="E11" s="17"/>
      <c r="F11" s="17"/>
      <c r="G11" s="18"/>
      <c r="H11" s="19"/>
      <c r="I11" s="20"/>
    </row>
    <row r="12" spans="1:9" x14ac:dyDescent="0.25">
      <c r="A12" s="16" t="s">
        <v>5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6</v>
      </c>
      <c r="B13" s="17"/>
      <c r="C13" s="17"/>
      <c r="D13" s="17"/>
      <c r="E13" s="17"/>
      <c r="F13" s="17"/>
      <c r="G13" s="18"/>
      <c r="H13" s="19">
        <v>990.42</v>
      </c>
      <c r="I13" s="20"/>
    </row>
    <row r="14" spans="1:9" x14ac:dyDescent="0.25">
      <c r="A14" s="55" t="s">
        <v>7</v>
      </c>
      <c r="B14" s="56"/>
      <c r="C14" s="56"/>
      <c r="D14" s="56"/>
      <c r="E14" s="56"/>
      <c r="F14" s="56"/>
      <c r="G14" s="57"/>
      <c r="H14" s="19"/>
      <c r="I14" s="20"/>
    </row>
    <row r="15" spans="1:9" x14ac:dyDescent="0.25">
      <c r="A15" s="55"/>
      <c r="B15" s="56"/>
      <c r="C15" s="56"/>
      <c r="D15" s="56"/>
      <c r="E15" s="56"/>
      <c r="F15" s="56"/>
      <c r="G15" s="57"/>
      <c r="H15" s="19"/>
      <c r="I15" s="20"/>
    </row>
    <row r="16" spans="1:9" x14ac:dyDescent="0.25">
      <c r="A16" s="16" t="s">
        <v>8</v>
      </c>
      <c r="B16" s="17"/>
      <c r="C16" s="17"/>
      <c r="D16" s="17"/>
      <c r="E16" s="17"/>
      <c r="F16" s="17"/>
      <c r="G16" s="18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60"/>
      <c r="H18" s="19"/>
      <c r="I18" s="20"/>
    </row>
    <row r="19" spans="1:9" x14ac:dyDescent="0.25">
      <c r="A19" s="16" t="s">
        <v>53</v>
      </c>
      <c r="B19" s="17"/>
      <c r="C19" s="17"/>
      <c r="D19" s="17"/>
      <c r="E19" s="17"/>
      <c r="F19" s="17"/>
      <c r="G19" s="18"/>
      <c r="H19" s="51">
        <v>1224</v>
      </c>
      <c r="I19" s="52"/>
    </row>
    <row r="20" spans="1:9" x14ac:dyDescent="0.25">
      <c r="A20" s="48" t="s">
        <v>11</v>
      </c>
      <c r="B20" s="49"/>
      <c r="C20" s="49"/>
      <c r="D20" s="49"/>
      <c r="E20" s="49"/>
      <c r="F20" s="49"/>
      <c r="G20" s="50"/>
      <c r="H20" s="51">
        <v>2600.7199999999998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50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50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50"/>
      <c r="H23" s="51">
        <v>13930.65</v>
      </c>
      <c r="I23" s="52"/>
    </row>
    <row r="24" spans="1:9" x14ac:dyDescent="0.25">
      <c r="A24" s="48" t="s">
        <v>51</v>
      </c>
      <c r="B24" s="49"/>
      <c r="C24" s="49"/>
      <c r="D24" s="49"/>
      <c r="E24" s="49"/>
      <c r="F24" s="49"/>
      <c r="G24" s="50"/>
      <c r="H24" s="45">
        <v>45534.11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50"/>
      <c r="H25" s="53">
        <v>13978.97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3"/>
      <c r="H26" s="74">
        <v>1150.9000000000001</v>
      </c>
      <c r="I26" s="75"/>
    </row>
    <row r="27" spans="1:9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33">
        <v>81119</v>
      </c>
      <c r="I27" s="163"/>
    </row>
    <row r="28" spans="1:9" ht="15.75" thickBot="1" x14ac:dyDescent="0.3">
      <c r="A28" s="124"/>
      <c r="B28" s="125"/>
      <c r="C28" s="125"/>
      <c r="D28" s="125"/>
      <c r="E28" s="125"/>
      <c r="F28" s="125"/>
      <c r="G28" s="126"/>
      <c r="H28" s="6"/>
      <c r="I28" s="8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2"/>
      <c r="H29" s="64">
        <f>H30+H32+H33</f>
        <v>5350</v>
      </c>
      <c r="I29" s="65"/>
    </row>
    <row r="30" spans="1:9" x14ac:dyDescent="0.25">
      <c r="A30" s="108" t="s">
        <v>138</v>
      </c>
      <c r="B30" s="109"/>
      <c r="C30" s="109"/>
      <c r="D30" s="109"/>
      <c r="E30" s="109"/>
      <c r="F30" s="109"/>
      <c r="G30" s="109"/>
      <c r="H30" s="251">
        <v>2000</v>
      </c>
      <c r="I30" s="252"/>
    </row>
    <row r="31" spans="1:9" x14ac:dyDescent="0.25">
      <c r="A31" s="48" t="s">
        <v>142</v>
      </c>
      <c r="B31" s="49"/>
      <c r="C31" s="49"/>
      <c r="D31" s="49"/>
      <c r="E31" s="49"/>
      <c r="F31" s="49"/>
      <c r="G31" s="50"/>
      <c r="H31" s="45"/>
      <c r="I31" s="47"/>
    </row>
    <row r="32" spans="1:9" x14ac:dyDescent="0.25">
      <c r="A32" s="48" t="s">
        <v>130</v>
      </c>
      <c r="B32" s="49"/>
      <c r="C32" s="49"/>
      <c r="D32" s="49"/>
      <c r="E32" s="49"/>
      <c r="F32" s="49"/>
      <c r="G32" s="50"/>
      <c r="H32" s="51">
        <v>2870</v>
      </c>
      <c r="I32" s="52"/>
    </row>
    <row r="33" spans="1:9" ht="15.75" thickBot="1" x14ac:dyDescent="0.3">
      <c r="A33" s="48" t="s">
        <v>124</v>
      </c>
      <c r="B33" s="49"/>
      <c r="C33" s="49"/>
      <c r="D33" s="49"/>
      <c r="E33" s="49"/>
      <c r="F33" s="49"/>
      <c r="G33" s="50"/>
      <c r="H33" s="51">
        <v>480</v>
      </c>
      <c r="I33" s="52"/>
    </row>
    <row r="34" spans="1:9" ht="15.75" thickBot="1" x14ac:dyDescent="0.3">
      <c r="A34" s="61" t="s">
        <v>14</v>
      </c>
      <c r="B34" s="62"/>
      <c r="C34" s="62"/>
      <c r="D34" s="62"/>
      <c r="E34" s="62"/>
      <c r="F34" s="62"/>
      <c r="G34" s="63"/>
      <c r="H34" s="64">
        <f>H9+H29</f>
        <v>92509.76999999999</v>
      </c>
      <c r="I34" s="65"/>
    </row>
    <row r="35" spans="1:9" x14ac:dyDescent="0.25">
      <c r="A35" s="66"/>
      <c r="B35" s="67"/>
      <c r="C35" s="67"/>
      <c r="D35" s="67"/>
      <c r="E35" s="67"/>
      <c r="F35" s="67"/>
      <c r="G35" s="68"/>
      <c r="H35" s="121"/>
      <c r="I35" s="123"/>
    </row>
    <row r="36" spans="1:9" x14ac:dyDescent="0.25">
      <c r="A36" s="11" t="s">
        <v>67</v>
      </c>
      <c r="B36" s="12"/>
      <c r="C36" s="12"/>
      <c r="D36" s="12"/>
      <c r="E36" s="12"/>
      <c r="F36" s="12"/>
      <c r="G36" s="13"/>
      <c r="H36" s="43">
        <f>H4+H9-H27</f>
        <v>96171.9</v>
      </c>
      <c r="I36" s="27"/>
    </row>
    <row r="37" spans="1:9" x14ac:dyDescent="0.25">
      <c r="A37" s="11" t="s">
        <v>71</v>
      </c>
      <c r="B37" s="12"/>
      <c r="C37" s="12"/>
      <c r="D37" s="12"/>
      <c r="E37" s="12"/>
      <c r="F37" s="12"/>
      <c r="G37" s="13"/>
      <c r="H37" s="97">
        <f>H7+H6-H29</f>
        <v>133732</v>
      </c>
      <c r="I37" s="98"/>
    </row>
    <row r="38" spans="1:9" x14ac:dyDescent="0.25">
      <c r="A38" s="153"/>
      <c r="B38" s="164"/>
      <c r="C38" s="164"/>
      <c r="D38" s="164"/>
      <c r="E38" s="164"/>
      <c r="F38" s="164"/>
      <c r="G38" s="154"/>
      <c r="H38" s="153"/>
      <c r="I38" s="154"/>
    </row>
    <row r="39" spans="1:9" x14ac:dyDescent="0.25">
      <c r="A39" s="16" t="s">
        <v>15</v>
      </c>
      <c r="B39" s="17"/>
      <c r="C39" s="17"/>
      <c r="D39" s="17"/>
      <c r="E39" s="17"/>
      <c r="F39" s="17"/>
      <c r="G39" s="18"/>
      <c r="H39" s="19"/>
      <c r="I39" s="20"/>
    </row>
    <row r="40" spans="1:9" x14ac:dyDescent="0.25">
      <c r="A40" s="48" t="s">
        <v>16</v>
      </c>
      <c r="B40" s="49"/>
      <c r="C40" s="49"/>
      <c r="D40" s="49"/>
      <c r="E40" s="49"/>
      <c r="F40" s="49"/>
      <c r="G40" s="50"/>
      <c r="H40" s="43">
        <v>10</v>
      </c>
      <c r="I40" s="44"/>
    </row>
    <row r="41" spans="1:9" ht="15.75" thickBot="1" x14ac:dyDescent="0.3">
      <c r="A41" s="86" t="s">
        <v>55</v>
      </c>
      <c r="B41" s="87"/>
      <c r="C41" s="87"/>
      <c r="D41" s="87"/>
      <c r="E41" s="87"/>
      <c r="F41" s="87"/>
      <c r="G41" s="88"/>
      <c r="H41" s="106">
        <f>(H4+H9)/H27*H40</f>
        <v>21.855656504641328</v>
      </c>
      <c r="I41" s="107"/>
    </row>
    <row r="44" spans="1:9" x14ac:dyDescent="0.25">
      <c r="A44" s="80" t="s">
        <v>19</v>
      </c>
      <c r="B44" s="80"/>
      <c r="C44" s="80"/>
      <c r="G44" s="80" t="s">
        <v>20</v>
      </c>
      <c r="H44" s="80"/>
      <c r="I44" s="80"/>
    </row>
  </sheetData>
  <mergeCells count="80">
    <mergeCell ref="A44:C44"/>
    <mergeCell ref="G44:I44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5:G35"/>
    <mergeCell ref="H35:I35"/>
    <mergeCell ref="A30:G30"/>
    <mergeCell ref="H30:I30"/>
    <mergeCell ref="A32:G32"/>
    <mergeCell ref="H32:I32"/>
    <mergeCell ref="A33:G33"/>
    <mergeCell ref="H33:I33"/>
    <mergeCell ref="A28:G28"/>
    <mergeCell ref="H28:I28"/>
    <mergeCell ref="A29:G29"/>
    <mergeCell ref="H29:I29"/>
    <mergeCell ref="A34:G34"/>
    <mergeCell ref="H34:I34"/>
    <mergeCell ref="A25:G25"/>
    <mergeCell ref="H25:I25"/>
    <mergeCell ref="A26:G26"/>
    <mergeCell ref="H26:I26"/>
    <mergeCell ref="A27:G27"/>
    <mergeCell ref="H27:I27"/>
    <mergeCell ref="A18:G18"/>
    <mergeCell ref="H18:I18"/>
    <mergeCell ref="A19:G19"/>
    <mergeCell ref="H19:I19"/>
    <mergeCell ref="A31:G31"/>
    <mergeCell ref="H31:I31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14:G15"/>
    <mergeCell ref="H14:I15"/>
    <mergeCell ref="A16:G16"/>
    <mergeCell ref="H16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H47" sqref="H47"/>
    </sheetView>
  </sheetViews>
  <sheetFormatPr defaultRowHeight="15" x14ac:dyDescent="0.25"/>
  <sheetData>
    <row r="1" spans="1:9" ht="18.75" x14ac:dyDescent="0.3">
      <c r="A1" s="4" t="s">
        <v>76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156" t="s">
        <v>2</v>
      </c>
      <c r="I3" s="157"/>
    </row>
    <row r="4" spans="1:9" x14ac:dyDescent="0.25">
      <c r="A4" s="168" t="s">
        <v>123</v>
      </c>
      <c r="B4" s="169"/>
      <c r="C4" s="169"/>
      <c r="D4" s="169"/>
      <c r="E4" s="169"/>
      <c r="F4" s="169"/>
      <c r="G4" s="170"/>
      <c r="H4" s="26">
        <v>102134.45</v>
      </c>
      <c r="I4" s="27"/>
    </row>
    <row r="5" spans="1:9" x14ac:dyDescent="0.25">
      <c r="A5" s="26"/>
      <c r="B5" s="103"/>
      <c r="C5" s="103"/>
      <c r="D5" s="103"/>
      <c r="E5" s="103"/>
      <c r="F5" s="103"/>
      <c r="G5" s="27"/>
      <c r="H5" s="45"/>
      <c r="I5" s="47"/>
    </row>
    <row r="6" spans="1:9" x14ac:dyDescent="0.25">
      <c r="A6" s="77" t="s">
        <v>94</v>
      </c>
      <c r="B6" s="78"/>
      <c r="C6" s="78"/>
      <c r="D6" s="78"/>
      <c r="E6" s="78"/>
      <c r="F6" s="78"/>
      <c r="G6" s="79"/>
      <c r="H6" s="43">
        <v>8628.75</v>
      </c>
      <c r="I6" s="44"/>
    </row>
    <row r="7" spans="1:9" x14ac:dyDescent="0.25">
      <c r="A7" s="16" t="s">
        <v>33</v>
      </c>
      <c r="B7" s="17"/>
      <c r="C7" s="17"/>
      <c r="D7" s="17"/>
      <c r="E7" s="17"/>
      <c r="F7" s="17"/>
      <c r="G7" s="18"/>
      <c r="H7" s="130">
        <v>18554.88</v>
      </c>
      <c r="I7" s="131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130">
        <v>4320</v>
      </c>
      <c r="I8" s="131"/>
    </row>
    <row r="9" spans="1:9" ht="15.75" thickBot="1" x14ac:dyDescent="0.3">
      <c r="A9" s="26"/>
      <c r="B9" s="103"/>
      <c r="C9" s="103"/>
      <c r="D9" s="103"/>
      <c r="E9" s="103"/>
      <c r="F9" s="103"/>
      <c r="G9" s="27"/>
      <c r="H9" s="43"/>
      <c r="I9" s="44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32"/>
      <c r="H10" s="33">
        <f>H11+H12+H13+H14+H15+H17+H18+H19+H33+H21+H22+H23+H24+H25+H26+H27+H20</f>
        <v>122155.25</v>
      </c>
      <c r="I10" s="146"/>
    </row>
    <row r="11" spans="1:9" x14ac:dyDescent="0.25">
      <c r="A11" s="35" t="s">
        <v>3</v>
      </c>
      <c r="B11" s="36"/>
      <c r="C11" s="36"/>
      <c r="D11" s="36"/>
      <c r="E11" s="36"/>
      <c r="F11" s="36"/>
      <c r="G11" s="37"/>
      <c r="H11" s="38">
        <v>16131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57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57"/>
      <c r="H16" s="19"/>
      <c r="I16" s="20"/>
    </row>
    <row r="17" spans="1:9" x14ac:dyDescent="0.25">
      <c r="A17" s="16" t="s">
        <v>8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16" t="s">
        <v>9</v>
      </c>
      <c r="B18" s="17"/>
      <c r="C18" s="17"/>
      <c r="D18" s="17"/>
      <c r="E18" s="17"/>
      <c r="F18" s="17"/>
      <c r="G18" s="18"/>
      <c r="H18" s="19"/>
      <c r="I18" s="20"/>
    </row>
    <row r="19" spans="1:9" x14ac:dyDescent="0.25">
      <c r="A19" s="58" t="s">
        <v>0</v>
      </c>
      <c r="B19" s="59"/>
      <c r="C19" s="59"/>
      <c r="D19" s="59"/>
      <c r="E19" s="59"/>
      <c r="F19" s="59"/>
      <c r="G19" s="60"/>
      <c r="H19" s="19"/>
      <c r="I19" s="20"/>
    </row>
    <row r="20" spans="1:9" x14ac:dyDescent="0.25">
      <c r="A20" s="16" t="s">
        <v>53</v>
      </c>
      <c r="B20" s="17"/>
      <c r="C20" s="17"/>
      <c r="D20" s="17"/>
      <c r="E20" s="17"/>
      <c r="F20" s="17"/>
      <c r="G20" s="18"/>
      <c r="H20" s="51">
        <v>1302</v>
      </c>
      <c r="I20" s="52"/>
    </row>
    <row r="21" spans="1:9" x14ac:dyDescent="0.25">
      <c r="A21" s="48" t="s">
        <v>11</v>
      </c>
      <c r="B21" s="49"/>
      <c r="C21" s="49"/>
      <c r="D21" s="49"/>
      <c r="E21" s="49"/>
      <c r="F21" s="49"/>
      <c r="G21" s="50"/>
      <c r="H21" s="51">
        <v>3407.84</v>
      </c>
      <c r="I21" s="52"/>
    </row>
    <row r="22" spans="1:9" x14ac:dyDescent="0.25">
      <c r="A22" s="48" t="s">
        <v>17</v>
      </c>
      <c r="B22" s="49"/>
      <c r="C22" s="49"/>
      <c r="D22" s="49"/>
      <c r="E22" s="49"/>
      <c r="F22" s="49"/>
      <c r="G22" s="50"/>
      <c r="H22" s="45"/>
      <c r="I22" s="47"/>
    </row>
    <row r="23" spans="1:9" x14ac:dyDescent="0.25">
      <c r="A23" s="48" t="s">
        <v>18</v>
      </c>
      <c r="B23" s="49"/>
      <c r="C23" s="49"/>
      <c r="D23" s="49"/>
      <c r="E23" s="49"/>
      <c r="F23" s="49"/>
      <c r="G23" s="50"/>
      <c r="H23" s="53"/>
      <c r="I23" s="54"/>
    </row>
    <row r="24" spans="1:9" x14ac:dyDescent="0.25">
      <c r="A24" s="48" t="s">
        <v>12</v>
      </c>
      <c r="B24" s="49"/>
      <c r="C24" s="49"/>
      <c r="D24" s="49"/>
      <c r="E24" s="49"/>
      <c r="F24" s="49"/>
      <c r="G24" s="50"/>
      <c r="H24" s="51">
        <v>18810.939999999999</v>
      </c>
      <c r="I24" s="52"/>
    </row>
    <row r="25" spans="1:9" x14ac:dyDescent="0.25">
      <c r="A25" s="48" t="s">
        <v>51</v>
      </c>
      <c r="B25" s="49"/>
      <c r="C25" s="49"/>
      <c r="D25" s="49"/>
      <c r="E25" s="49"/>
      <c r="F25" s="49"/>
      <c r="G25" s="50"/>
      <c r="H25" s="45">
        <v>61485.96</v>
      </c>
      <c r="I25" s="47"/>
    </row>
    <row r="26" spans="1:9" x14ac:dyDescent="0.25">
      <c r="A26" s="48" t="s">
        <v>13</v>
      </c>
      <c r="B26" s="49"/>
      <c r="C26" s="49"/>
      <c r="D26" s="49"/>
      <c r="E26" s="49"/>
      <c r="F26" s="49"/>
      <c r="G26" s="50"/>
      <c r="H26" s="53">
        <v>18876.189999999999</v>
      </c>
      <c r="I26" s="54"/>
    </row>
    <row r="27" spans="1:9" ht="15.75" thickBot="1" x14ac:dyDescent="0.3">
      <c r="A27" s="71" t="s">
        <v>50</v>
      </c>
      <c r="B27" s="72"/>
      <c r="C27" s="72"/>
      <c r="D27" s="72"/>
      <c r="E27" s="72"/>
      <c r="F27" s="72"/>
      <c r="G27" s="73"/>
      <c r="H27" s="74">
        <v>1150.9000000000001</v>
      </c>
      <c r="I27" s="75"/>
    </row>
    <row r="28" spans="1:9" ht="15.75" thickBot="1" x14ac:dyDescent="0.3">
      <c r="A28" s="30" t="s">
        <v>64</v>
      </c>
      <c r="B28" s="31"/>
      <c r="C28" s="31"/>
      <c r="D28" s="31"/>
      <c r="E28" s="31"/>
      <c r="F28" s="31"/>
      <c r="G28" s="32"/>
      <c r="H28" s="69">
        <v>95703.84</v>
      </c>
      <c r="I28" s="70"/>
    </row>
    <row r="29" spans="1:9" ht="15.75" thickBot="1" x14ac:dyDescent="0.3">
      <c r="A29" s="6"/>
      <c r="B29" s="7"/>
      <c r="C29" s="7"/>
      <c r="D29" s="7"/>
      <c r="E29" s="7"/>
      <c r="F29" s="7"/>
      <c r="G29" s="8"/>
      <c r="H29" s="6"/>
      <c r="I29" s="8"/>
    </row>
    <row r="30" spans="1:9" ht="15.75" thickBot="1" x14ac:dyDescent="0.3">
      <c r="A30" s="61" t="s">
        <v>68</v>
      </c>
      <c r="B30" s="62"/>
      <c r="C30" s="62"/>
      <c r="D30" s="62"/>
      <c r="E30" s="62"/>
      <c r="F30" s="62"/>
      <c r="G30" s="63"/>
      <c r="H30" s="64">
        <f>H31+H32+H34+H35+H36+H37+H38</f>
        <v>72504</v>
      </c>
      <c r="I30" s="65"/>
    </row>
    <row r="31" spans="1:9" x14ac:dyDescent="0.25">
      <c r="A31" s="280" t="s">
        <v>141</v>
      </c>
      <c r="B31" s="281"/>
      <c r="C31" s="281"/>
      <c r="D31" s="281"/>
      <c r="E31" s="281"/>
      <c r="F31" s="281"/>
      <c r="G31" s="282"/>
      <c r="H31" s="251">
        <v>2000</v>
      </c>
      <c r="I31" s="252"/>
    </row>
    <row r="32" spans="1:9" x14ac:dyDescent="0.25">
      <c r="A32" s="127" t="s">
        <v>124</v>
      </c>
      <c r="B32" s="128"/>
      <c r="C32" s="128"/>
      <c r="D32" s="128"/>
      <c r="E32" s="128"/>
      <c r="F32" s="128"/>
      <c r="G32" s="129"/>
      <c r="H32" s="130">
        <v>68455</v>
      </c>
      <c r="I32" s="131"/>
    </row>
    <row r="33" spans="1:9" x14ac:dyDescent="0.25">
      <c r="A33" s="48" t="s">
        <v>142</v>
      </c>
      <c r="B33" s="49"/>
      <c r="C33" s="49"/>
      <c r="D33" s="49"/>
      <c r="E33" s="49"/>
      <c r="F33" s="49"/>
      <c r="G33" s="50"/>
      <c r="H33" s="45"/>
      <c r="I33" s="47"/>
    </row>
    <row r="34" spans="1:9" x14ac:dyDescent="0.25">
      <c r="A34" s="127" t="s">
        <v>167</v>
      </c>
      <c r="B34" s="128"/>
      <c r="C34" s="128"/>
      <c r="D34" s="128"/>
      <c r="E34" s="128"/>
      <c r="F34" s="128"/>
      <c r="G34" s="129"/>
      <c r="H34" s="130">
        <v>164</v>
      </c>
      <c r="I34" s="131"/>
    </row>
    <row r="35" spans="1:9" x14ac:dyDescent="0.25">
      <c r="A35" s="127" t="s">
        <v>151</v>
      </c>
      <c r="B35" s="128"/>
      <c r="C35" s="128"/>
      <c r="D35" s="128"/>
      <c r="E35" s="128"/>
      <c r="F35" s="128"/>
      <c r="G35" s="129"/>
      <c r="H35" s="130">
        <v>164</v>
      </c>
      <c r="I35" s="131"/>
    </row>
    <row r="36" spans="1:9" x14ac:dyDescent="0.25">
      <c r="A36" s="127" t="s">
        <v>129</v>
      </c>
      <c r="B36" s="128"/>
      <c r="C36" s="128"/>
      <c r="D36" s="128"/>
      <c r="E36" s="128"/>
      <c r="F36" s="128"/>
      <c r="G36" s="129"/>
      <c r="H36" s="130">
        <v>112</v>
      </c>
      <c r="I36" s="131"/>
    </row>
    <row r="37" spans="1:9" x14ac:dyDescent="0.25">
      <c r="A37" s="127" t="s">
        <v>138</v>
      </c>
      <c r="B37" s="128"/>
      <c r="C37" s="128"/>
      <c r="D37" s="128"/>
      <c r="E37" s="128"/>
      <c r="F37" s="128"/>
      <c r="G37" s="129"/>
      <c r="H37" s="251">
        <v>1527</v>
      </c>
      <c r="I37" s="252"/>
    </row>
    <row r="38" spans="1:9" ht="15.75" thickBot="1" x14ac:dyDescent="0.3">
      <c r="A38" s="113" t="s">
        <v>154</v>
      </c>
      <c r="B38" s="114"/>
      <c r="C38" s="114"/>
      <c r="D38" s="114"/>
      <c r="E38" s="114"/>
      <c r="F38" s="114"/>
      <c r="G38" s="115"/>
      <c r="H38" s="116">
        <v>82</v>
      </c>
      <c r="I38" s="117"/>
    </row>
    <row r="39" spans="1:9" ht="15.75" thickBot="1" x14ac:dyDescent="0.3">
      <c r="A39" s="61" t="s">
        <v>14</v>
      </c>
      <c r="B39" s="62"/>
      <c r="C39" s="62"/>
      <c r="D39" s="62"/>
      <c r="E39" s="62"/>
      <c r="F39" s="62"/>
      <c r="G39" s="63"/>
      <c r="H39" s="64">
        <f>H10+H30</f>
        <v>194659.25</v>
      </c>
      <c r="I39" s="65"/>
    </row>
    <row r="40" spans="1:9" x14ac:dyDescent="0.25">
      <c r="A40" s="66"/>
      <c r="B40" s="67"/>
      <c r="C40" s="67"/>
      <c r="D40" s="67"/>
      <c r="E40" s="67"/>
      <c r="F40" s="67"/>
      <c r="G40" s="68"/>
      <c r="H40" s="121"/>
      <c r="I40" s="123"/>
    </row>
    <row r="41" spans="1:9" x14ac:dyDescent="0.25">
      <c r="A41" s="11" t="s">
        <v>91</v>
      </c>
      <c r="B41" s="12"/>
      <c r="C41" s="12"/>
      <c r="D41" s="12"/>
      <c r="E41" s="12"/>
      <c r="F41" s="12"/>
      <c r="G41" s="13"/>
      <c r="H41" s="43">
        <f>H4+H10-H28</f>
        <v>128585.86000000002</v>
      </c>
      <c r="I41" s="27"/>
    </row>
    <row r="42" spans="1:9" x14ac:dyDescent="0.25">
      <c r="A42" s="11" t="s">
        <v>125</v>
      </c>
      <c r="B42" s="12"/>
      <c r="C42" s="12"/>
      <c r="D42" s="12"/>
      <c r="E42" s="12"/>
      <c r="F42" s="12"/>
      <c r="G42" s="13"/>
      <c r="H42" s="97">
        <f>H30+H6-H7-H8</f>
        <v>58257.869999999995</v>
      </c>
      <c r="I42" s="98"/>
    </row>
    <row r="43" spans="1:9" x14ac:dyDescent="0.25">
      <c r="A43" s="153"/>
      <c r="B43" s="164"/>
      <c r="C43" s="164"/>
      <c r="D43" s="164"/>
      <c r="E43" s="164"/>
      <c r="F43" s="164"/>
      <c r="G43" s="154"/>
      <c r="H43" s="153"/>
      <c r="I43" s="154"/>
    </row>
    <row r="44" spans="1:9" x14ac:dyDescent="0.25">
      <c r="A44" s="16" t="s">
        <v>15</v>
      </c>
      <c r="B44" s="17"/>
      <c r="C44" s="17"/>
      <c r="D44" s="17"/>
      <c r="E44" s="17"/>
      <c r="F44" s="17"/>
      <c r="G44" s="18"/>
      <c r="H44" s="19"/>
      <c r="I44" s="20"/>
    </row>
    <row r="45" spans="1:9" x14ac:dyDescent="0.25">
      <c r="A45" s="48" t="s">
        <v>16</v>
      </c>
      <c r="B45" s="49"/>
      <c r="C45" s="49"/>
      <c r="D45" s="49"/>
      <c r="E45" s="49"/>
      <c r="F45" s="49"/>
      <c r="G45" s="50"/>
      <c r="H45" s="43">
        <v>12</v>
      </c>
      <c r="I45" s="44"/>
    </row>
    <row r="46" spans="1:9" ht="15.75" thickBot="1" x14ac:dyDescent="0.3">
      <c r="A46" s="86" t="s">
        <v>55</v>
      </c>
      <c r="B46" s="87"/>
      <c r="C46" s="87"/>
      <c r="D46" s="87"/>
      <c r="E46" s="87"/>
      <c r="F46" s="87"/>
      <c r="G46" s="88"/>
      <c r="H46" s="106">
        <f>(H10/H28)*H45</f>
        <v>15.316658140363021</v>
      </c>
      <c r="I46" s="107"/>
    </row>
    <row r="49" spans="1:9" x14ac:dyDescent="0.25">
      <c r="A49" s="80" t="s">
        <v>19</v>
      </c>
      <c r="B49" s="80"/>
      <c r="C49" s="80"/>
      <c r="G49" s="80" t="s">
        <v>20</v>
      </c>
      <c r="H49" s="80"/>
      <c r="I49" s="80"/>
    </row>
  </sheetData>
  <mergeCells count="90">
    <mergeCell ref="A46:G46"/>
    <mergeCell ref="H46:I46"/>
    <mergeCell ref="A49:C49"/>
    <mergeCell ref="G49:I49"/>
    <mergeCell ref="A43:G43"/>
    <mergeCell ref="H43:I43"/>
    <mergeCell ref="A44:G44"/>
    <mergeCell ref="H44:I44"/>
    <mergeCell ref="A45:G45"/>
    <mergeCell ref="H45:I45"/>
    <mergeCell ref="A40:G40"/>
    <mergeCell ref="H40:I40"/>
    <mergeCell ref="A41:G41"/>
    <mergeCell ref="H41:I41"/>
    <mergeCell ref="A42:G42"/>
    <mergeCell ref="H42:I42"/>
    <mergeCell ref="A31:G31"/>
    <mergeCell ref="H31:I31"/>
    <mergeCell ref="A35:G35"/>
    <mergeCell ref="H35:I35"/>
    <mergeCell ref="A36:G36"/>
    <mergeCell ref="H36:I36"/>
    <mergeCell ref="A29:G29"/>
    <mergeCell ref="H29:I29"/>
    <mergeCell ref="A30:G30"/>
    <mergeCell ref="H30:I30"/>
    <mergeCell ref="A39:G39"/>
    <mergeCell ref="H39:I39"/>
    <mergeCell ref="A34:G34"/>
    <mergeCell ref="H34:I34"/>
    <mergeCell ref="A32:G32"/>
    <mergeCell ref="H32:I32"/>
    <mergeCell ref="A33:G33"/>
    <mergeCell ref="H33:I33"/>
    <mergeCell ref="A37:G37"/>
    <mergeCell ref="H37:I37"/>
    <mergeCell ref="A38:G38"/>
    <mergeCell ref="H38:I38"/>
    <mergeCell ref="A22:G22"/>
    <mergeCell ref="H22:I22"/>
    <mergeCell ref="A23:G23"/>
    <mergeCell ref="H23:I23"/>
    <mergeCell ref="A28:G28"/>
    <mergeCell ref="H28:I28"/>
    <mergeCell ref="A27:G27"/>
    <mergeCell ref="H27:I27"/>
    <mergeCell ref="A24:G24"/>
    <mergeCell ref="H24:I24"/>
    <mergeCell ref="A25:G25"/>
    <mergeCell ref="H25:I25"/>
    <mergeCell ref="A26:G26"/>
    <mergeCell ref="H26:I26"/>
    <mergeCell ref="A21:G21"/>
    <mergeCell ref="H21:I21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H41" sqref="H41:I41"/>
    </sheetView>
  </sheetViews>
  <sheetFormatPr defaultRowHeight="15" x14ac:dyDescent="0.25"/>
  <sheetData>
    <row r="1" spans="1:9" ht="18.75" x14ac:dyDescent="0.3">
      <c r="A1" s="4" t="s">
        <v>34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87</v>
      </c>
      <c r="B4" s="12"/>
      <c r="C4" s="12"/>
      <c r="D4" s="12"/>
      <c r="E4" s="12"/>
      <c r="F4" s="12"/>
      <c r="G4" s="13"/>
      <c r="H4" s="155">
        <v>139932.38</v>
      </c>
      <c r="I4" s="15"/>
    </row>
    <row r="5" spans="1:9" x14ac:dyDescent="0.25">
      <c r="A5" s="26"/>
      <c r="B5" s="103"/>
      <c r="C5" s="103"/>
      <c r="D5" s="103"/>
      <c r="E5" s="103"/>
      <c r="F5" s="103"/>
      <c r="G5" s="27"/>
      <c r="H5" s="45"/>
      <c r="I5" s="47"/>
    </row>
    <row r="6" spans="1:9" x14ac:dyDescent="0.25">
      <c r="A6" s="11" t="s">
        <v>88</v>
      </c>
      <c r="B6" s="12"/>
      <c r="C6" s="12"/>
      <c r="D6" s="12"/>
      <c r="E6" s="12"/>
      <c r="F6" s="12"/>
      <c r="G6" s="13"/>
      <c r="H6" s="26">
        <v>224166.95</v>
      </c>
      <c r="I6" s="27"/>
    </row>
    <row r="7" spans="1:9" x14ac:dyDescent="0.25">
      <c r="A7" s="11" t="s">
        <v>69</v>
      </c>
      <c r="B7" s="12"/>
      <c r="C7" s="12"/>
      <c r="D7" s="12"/>
      <c r="E7" s="12"/>
      <c r="F7" s="12"/>
      <c r="G7" s="13"/>
      <c r="H7" s="153">
        <v>22592.86</v>
      </c>
      <c r="I7" s="154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51">
        <v>4620</v>
      </c>
      <c r="I8" s="52"/>
    </row>
    <row r="9" spans="1:9" ht="15.75" thickBot="1" x14ac:dyDescent="0.3">
      <c r="A9" s="48"/>
      <c r="B9" s="49"/>
      <c r="C9" s="49"/>
      <c r="D9" s="49"/>
      <c r="E9" s="49"/>
      <c r="F9" s="49"/>
      <c r="G9" s="50"/>
      <c r="H9" s="19"/>
      <c r="I9" s="20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63"/>
      <c r="H10" s="33">
        <f>H11+H12+H13+H14+H15+H25+H24+H18+H30+H20+H21+H22+H23+H26+H19</f>
        <v>73838.549999999988</v>
      </c>
      <c r="I10" s="146"/>
    </row>
    <row r="11" spans="1:9" x14ac:dyDescent="0.25">
      <c r="A11" s="35" t="s">
        <v>60</v>
      </c>
      <c r="B11" s="36"/>
      <c r="C11" s="36"/>
      <c r="D11" s="36"/>
      <c r="E11" s="36"/>
      <c r="F11" s="36"/>
      <c r="G11" s="37"/>
      <c r="H11" s="38">
        <v>1975</v>
      </c>
      <c r="I11" s="39"/>
    </row>
    <row r="12" spans="1:9" x14ac:dyDescent="0.25">
      <c r="A12" s="48" t="s">
        <v>4</v>
      </c>
      <c r="B12" s="49"/>
      <c r="C12" s="49"/>
      <c r="D12" s="49"/>
      <c r="E12" s="49"/>
      <c r="F12" s="49"/>
      <c r="G12" s="50"/>
      <c r="H12" s="19"/>
      <c r="I12" s="20"/>
    </row>
    <row r="13" spans="1:9" x14ac:dyDescent="0.25">
      <c r="A13" s="48" t="s">
        <v>5</v>
      </c>
      <c r="B13" s="49"/>
      <c r="C13" s="49"/>
      <c r="D13" s="49"/>
      <c r="E13" s="49"/>
      <c r="F13" s="49"/>
      <c r="G13" s="50"/>
      <c r="H13" s="19"/>
      <c r="I13" s="20"/>
    </row>
    <row r="14" spans="1:9" x14ac:dyDescent="0.25">
      <c r="A14" s="48" t="s">
        <v>6</v>
      </c>
      <c r="B14" s="49"/>
      <c r="C14" s="49"/>
      <c r="D14" s="49"/>
      <c r="E14" s="49"/>
      <c r="F14" s="49"/>
      <c r="G14" s="50"/>
      <c r="H14" s="19">
        <v>990.42</v>
      </c>
      <c r="I14" s="20"/>
    </row>
    <row r="15" spans="1:9" x14ac:dyDescent="0.25">
      <c r="A15" s="147" t="s">
        <v>7</v>
      </c>
      <c r="B15" s="148"/>
      <c r="C15" s="148"/>
      <c r="D15" s="148"/>
      <c r="E15" s="148"/>
      <c r="F15" s="148"/>
      <c r="G15" s="149"/>
      <c r="H15" s="19"/>
      <c r="I15" s="20"/>
    </row>
    <row r="16" spans="1:9" x14ac:dyDescent="0.25">
      <c r="A16" s="150"/>
      <c r="B16" s="151"/>
      <c r="C16" s="151"/>
      <c r="D16" s="151"/>
      <c r="E16" s="151"/>
      <c r="F16" s="151"/>
      <c r="G16" s="152"/>
      <c r="H16" s="19"/>
      <c r="I16" s="20"/>
    </row>
    <row r="17" spans="1:9" x14ac:dyDescent="0.25">
      <c r="A17" s="48" t="s">
        <v>9</v>
      </c>
      <c r="B17" s="49"/>
      <c r="C17" s="49"/>
      <c r="D17" s="49"/>
      <c r="E17" s="49"/>
      <c r="F17" s="49"/>
      <c r="G17" s="50"/>
      <c r="H17" s="19"/>
      <c r="I17" s="20"/>
    </row>
    <row r="18" spans="1:9" x14ac:dyDescent="0.25">
      <c r="A18" s="140" t="s">
        <v>0</v>
      </c>
      <c r="B18" s="141"/>
      <c r="C18" s="141"/>
      <c r="D18" s="141"/>
      <c r="E18" s="141"/>
      <c r="F18" s="141"/>
      <c r="G18" s="142"/>
      <c r="H18" s="19">
        <v>0</v>
      </c>
      <c r="I18" s="20"/>
    </row>
    <row r="19" spans="1:9" x14ac:dyDescent="0.25">
      <c r="A19" s="48" t="s">
        <v>52</v>
      </c>
      <c r="B19" s="49"/>
      <c r="C19" s="49"/>
      <c r="D19" s="49"/>
      <c r="E19" s="49"/>
      <c r="F19" s="49"/>
      <c r="G19" s="50"/>
      <c r="H19" s="45">
        <v>1016.16</v>
      </c>
      <c r="I19" s="47"/>
    </row>
    <row r="20" spans="1:9" x14ac:dyDescent="0.25">
      <c r="A20" s="48" t="s">
        <v>11</v>
      </c>
      <c r="B20" s="49"/>
      <c r="C20" s="49"/>
      <c r="D20" s="49"/>
      <c r="E20" s="49"/>
      <c r="F20" s="49"/>
      <c r="G20" s="50"/>
      <c r="H20" s="51">
        <v>2152.3200000000002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50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50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50"/>
      <c r="H23" s="45">
        <v>12623.77</v>
      </c>
      <c r="I23" s="47"/>
    </row>
    <row r="24" spans="1:9" x14ac:dyDescent="0.25">
      <c r="A24" s="48" t="s">
        <v>56</v>
      </c>
      <c r="B24" s="49"/>
      <c r="C24" s="49"/>
      <c r="D24" s="49"/>
      <c r="E24" s="49"/>
      <c r="F24" s="49"/>
      <c r="G24" s="50"/>
      <c r="H24" s="45">
        <v>41262.42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50"/>
      <c r="H25" s="53">
        <v>12667.56</v>
      </c>
      <c r="I25" s="54"/>
    </row>
    <row r="26" spans="1:9" ht="15.75" thickBot="1" x14ac:dyDescent="0.3">
      <c r="A26" s="86" t="s">
        <v>50</v>
      </c>
      <c r="B26" s="87"/>
      <c r="C26" s="87"/>
      <c r="D26" s="87"/>
      <c r="E26" s="87"/>
      <c r="F26" s="87"/>
      <c r="G26" s="88"/>
      <c r="H26" s="74">
        <v>1150.9000000000001</v>
      </c>
      <c r="I26" s="75"/>
    </row>
    <row r="27" spans="1:9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69">
        <v>52286.39</v>
      </c>
      <c r="I27" s="70"/>
    </row>
    <row r="28" spans="1:9" ht="15.75" thickBot="1" x14ac:dyDescent="0.3">
      <c r="A28" s="124"/>
      <c r="B28" s="125"/>
      <c r="C28" s="125"/>
      <c r="D28" s="125"/>
      <c r="E28" s="125"/>
      <c r="F28" s="125"/>
      <c r="G28" s="126"/>
      <c r="H28" s="124"/>
      <c r="I28" s="126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3"/>
      <c r="H29" s="64">
        <f>H31+H32</f>
        <v>8365.75</v>
      </c>
      <c r="I29" s="65"/>
    </row>
    <row r="30" spans="1:9" x14ac:dyDescent="0.25">
      <c r="A30" s="143" t="s">
        <v>142</v>
      </c>
      <c r="B30" s="144"/>
      <c r="C30" s="144"/>
      <c r="D30" s="144"/>
      <c r="E30" s="144"/>
      <c r="F30" s="144"/>
      <c r="G30" s="145"/>
      <c r="H30" s="24"/>
      <c r="I30" s="25"/>
    </row>
    <row r="31" spans="1:9" x14ac:dyDescent="0.25">
      <c r="A31" s="127" t="s">
        <v>148</v>
      </c>
      <c r="B31" s="128"/>
      <c r="C31" s="128"/>
      <c r="D31" s="128"/>
      <c r="E31" s="128"/>
      <c r="F31" s="128"/>
      <c r="G31" s="129"/>
      <c r="H31" s="130">
        <v>7213.75</v>
      </c>
      <c r="I31" s="131"/>
    </row>
    <row r="32" spans="1:9" x14ac:dyDescent="0.25">
      <c r="A32" s="132" t="s">
        <v>148</v>
      </c>
      <c r="B32" s="133"/>
      <c r="C32" s="133"/>
      <c r="D32" s="133"/>
      <c r="E32" s="133"/>
      <c r="F32" s="133"/>
      <c r="G32" s="134"/>
      <c r="H32" s="135">
        <v>1152</v>
      </c>
      <c r="I32" s="136"/>
    </row>
    <row r="33" spans="1:9" ht="15.75" thickBot="1" x14ac:dyDescent="0.3">
      <c r="A33" s="137"/>
      <c r="B33" s="138"/>
      <c r="C33" s="138"/>
      <c r="D33" s="138"/>
      <c r="E33" s="138"/>
      <c r="F33" s="138"/>
      <c r="G33" s="139"/>
      <c r="H33" s="106"/>
      <c r="I33" s="107"/>
    </row>
    <row r="34" spans="1:9" ht="15.75" thickBot="1" x14ac:dyDescent="0.3">
      <c r="A34" s="61" t="s">
        <v>14</v>
      </c>
      <c r="B34" s="62"/>
      <c r="C34" s="62"/>
      <c r="D34" s="62"/>
      <c r="E34" s="62"/>
      <c r="F34" s="62"/>
      <c r="G34" s="63"/>
      <c r="H34" s="64">
        <f>H29+H10</f>
        <v>82204.299999999988</v>
      </c>
      <c r="I34" s="65"/>
    </row>
    <row r="35" spans="1:9" x14ac:dyDescent="0.25">
      <c r="A35" s="121"/>
      <c r="B35" s="122"/>
      <c r="C35" s="122"/>
      <c r="D35" s="122"/>
      <c r="E35" s="122"/>
      <c r="F35" s="122"/>
      <c r="G35" s="123"/>
      <c r="H35" s="104"/>
      <c r="I35" s="105"/>
    </row>
    <row r="36" spans="1:9" ht="13.5" customHeight="1" x14ac:dyDescent="0.25">
      <c r="A36" s="11" t="s">
        <v>89</v>
      </c>
      <c r="B36" s="12"/>
      <c r="C36" s="12"/>
      <c r="D36" s="12"/>
      <c r="E36" s="12"/>
      <c r="F36" s="12"/>
      <c r="G36" s="13"/>
      <c r="H36" s="43">
        <f>H4+H10-H27</f>
        <v>161484.53999999998</v>
      </c>
      <c r="I36" s="44"/>
    </row>
    <row r="37" spans="1:9" x14ac:dyDescent="0.25">
      <c r="A37" s="11" t="s">
        <v>81</v>
      </c>
      <c r="B37" s="12"/>
      <c r="C37" s="12"/>
      <c r="D37" s="12"/>
      <c r="E37" s="12"/>
      <c r="F37" s="12"/>
      <c r="G37" s="13"/>
      <c r="H37" s="43">
        <f>H6+H7+H8-H29</f>
        <v>243014.06</v>
      </c>
      <c r="I37" s="44"/>
    </row>
    <row r="38" spans="1:9" x14ac:dyDescent="0.25">
      <c r="A38" s="26"/>
      <c r="B38" s="103"/>
      <c r="C38" s="103"/>
      <c r="D38" s="103"/>
      <c r="E38" s="103"/>
      <c r="F38" s="103"/>
      <c r="G38" s="27"/>
      <c r="H38" s="26"/>
      <c r="I38" s="27"/>
    </row>
    <row r="39" spans="1:9" x14ac:dyDescent="0.25">
      <c r="A39" s="11" t="s">
        <v>15</v>
      </c>
      <c r="B39" s="12"/>
      <c r="C39" s="12"/>
      <c r="D39" s="12"/>
      <c r="E39" s="12"/>
      <c r="F39" s="12"/>
      <c r="G39" s="13"/>
      <c r="H39" s="45"/>
      <c r="I39" s="47"/>
    </row>
    <row r="40" spans="1:9" x14ac:dyDescent="0.25">
      <c r="A40" s="48" t="s">
        <v>16</v>
      </c>
      <c r="B40" s="49"/>
      <c r="C40" s="49"/>
      <c r="D40" s="49"/>
      <c r="E40" s="49"/>
      <c r="F40" s="49"/>
      <c r="G40" s="50"/>
      <c r="H40" s="43">
        <v>11.6</v>
      </c>
      <c r="I40" s="44"/>
    </row>
    <row r="41" spans="1:9" ht="15.75" thickBot="1" x14ac:dyDescent="0.3">
      <c r="A41" s="86" t="s">
        <v>55</v>
      </c>
      <c r="B41" s="87"/>
      <c r="C41" s="87"/>
      <c r="D41" s="87"/>
      <c r="E41" s="87"/>
      <c r="F41" s="87"/>
      <c r="G41" s="88"/>
      <c r="H41" s="106">
        <f>H10/H27*H40</f>
        <v>16.381455671351567</v>
      </c>
      <c r="I41" s="107"/>
    </row>
    <row r="44" spans="1:9" x14ac:dyDescent="0.25">
      <c r="A44" s="80" t="s">
        <v>19</v>
      </c>
      <c r="B44" s="80"/>
      <c r="C44" s="80"/>
      <c r="G44" s="80" t="s">
        <v>20</v>
      </c>
      <c r="H44" s="80"/>
      <c r="I44" s="80"/>
    </row>
  </sheetData>
  <mergeCells count="80">
    <mergeCell ref="H6:I6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A7:G7"/>
    <mergeCell ref="H7:I7"/>
    <mergeCell ref="A9:G9"/>
    <mergeCell ref="H9:I9"/>
    <mergeCell ref="A8:G8"/>
    <mergeCell ref="H8:I8"/>
    <mergeCell ref="A13:G13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A17:G17"/>
    <mergeCell ref="H17:I17"/>
    <mergeCell ref="A18:G18"/>
    <mergeCell ref="H18:I18"/>
    <mergeCell ref="A30:G30"/>
    <mergeCell ref="H30:I30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7:G27"/>
    <mergeCell ref="H27:I27"/>
    <mergeCell ref="A24:G24"/>
    <mergeCell ref="H24:I24"/>
    <mergeCell ref="A25:G25"/>
    <mergeCell ref="H25:I25"/>
    <mergeCell ref="A26:G26"/>
    <mergeCell ref="H26:I26"/>
    <mergeCell ref="A35:G35"/>
    <mergeCell ref="H35:I35"/>
    <mergeCell ref="A28:G28"/>
    <mergeCell ref="H28:I28"/>
    <mergeCell ref="A36:G36"/>
    <mergeCell ref="H36:I36"/>
    <mergeCell ref="A31:G31"/>
    <mergeCell ref="H31:I31"/>
    <mergeCell ref="A32:G32"/>
    <mergeCell ref="H32:I32"/>
    <mergeCell ref="A33:G33"/>
    <mergeCell ref="H33:I33"/>
    <mergeCell ref="A29:G29"/>
    <mergeCell ref="H29:I29"/>
    <mergeCell ref="A34:G34"/>
    <mergeCell ref="H34:I34"/>
    <mergeCell ref="A37:G37"/>
    <mergeCell ref="H37:I37"/>
    <mergeCell ref="A38:G38"/>
    <mergeCell ref="H38:I38"/>
    <mergeCell ref="A44:C44"/>
    <mergeCell ref="G44:I44"/>
    <mergeCell ref="A39:G39"/>
    <mergeCell ref="H39:I39"/>
    <mergeCell ref="A40:G40"/>
    <mergeCell ref="H40:I40"/>
    <mergeCell ref="A41:G41"/>
    <mergeCell ref="H41:I4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5" workbookViewId="0">
      <selection activeCell="M46" sqref="M46"/>
    </sheetView>
  </sheetViews>
  <sheetFormatPr defaultRowHeight="15" x14ac:dyDescent="0.25"/>
  <sheetData>
    <row r="1" spans="1:9" ht="18.75" x14ac:dyDescent="0.3">
      <c r="A1" s="4" t="s">
        <v>23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156" t="s">
        <v>2</v>
      </c>
      <c r="I3" s="157"/>
    </row>
    <row r="4" spans="1:9" x14ac:dyDescent="0.25">
      <c r="A4" s="11" t="s">
        <v>90</v>
      </c>
      <c r="B4" s="12"/>
      <c r="C4" s="12"/>
      <c r="D4" s="12"/>
      <c r="E4" s="12"/>
      <c r="F4" s="12"/>
      <c r="G4" s="12"/>
      <c r="H4" s="155">
        <v>93091.02</v>
      </c>
      <c r="I4" s="15"/>
    </row>
    <row r="5" spans="1:9" x14ac:dyDescent="0.25">
      <c r="A5" s="11"/>
      <c r="B5" s="12"/>
      <c r="C5" s="12"/>
      <c r="D5" s="12"/>
      <c r="E5" s="12"/>
      <c r="F5" s="12"/>
      <c r="G5" s="12"/>
      <c r="H5" s="45"/>
      <c r="I5" s="47"/>
    </row>
    <row r="6" spans="1:9" x14ac:dyDescent="0.25">
      <c r="A6" s="11" t="s">
        <v>84</v>
      </c>
      <c r="B6" s="12"/>
      <c r="C6" s="12"/>
      <c r="D6" s="12"/>
      <c r="E6" s="12"/>
      <c r="F6" s="12"/>
      <c r="G6" s="12"/>
      <c r="H6" s="43">
        <v>5873.39</v>
      </c>
      <c r="I6" s="44"/>
    </row>
    <row r="7" spans="1:9" x14ac:dyDescent="0.25">
      <c r="A7" s="40" t="s">
        <v>69</v>
      </c>
      <c r="B7" s="41"/>
      <c r="C7" s="41"/>
      <c r="D7" s="41"/>
      <c r="E7" s="41"/>
      <c r="F7" s="41"/>
      <c r="G7" s="159"/>
      <c r="H7" s="153">
        <v>7666.76</v>
      </c>
      <c r="I7" s="154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51">
        <v>3900</v>
      </c>
      <c r="I8" s="52"/>
    </row>
    <row r="9" spans="1:9" ht="15.75" thickBot="1" x14ac:dyDescent="0.3">
      <c r="A9" s="16"/>
      <c r="B9" s="17"/>
      <c r="C9" s="17"/>
      <c r="D9" s="17"/>
      <c r="E9" s="17"/>
      <c r="F9" s="17"/>
      <c r="G9" s="158"/>
      <c r="H9" s="19"/>
      <c r="I9" s="20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160"/>
      <c r="H10" s="33">
        <f>H11+H12+H13+H14+H15+H17+H18+H30+H20+H21+H22+H23+H24+H25+H26</f>
        <v>71501.34</v>
      </c>
      <c r="I10" s="146"/>
    </row>
    <row r="11" spans="1:9" x14ac:dyDescent="0.25">
      <c r="A11" s="35" t="s">
        <v>60</v>
      </c>
      <c r="B11" s="36"/>
      <c r="C11" s="36"/>
      <c r="D11" s="36"/>
      <c r="E11" s="36"/>
      <c r="F11" s="36"/>
      <c r="G11" s="36"/>
      <c r="H11" s="38">
        <v>580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5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5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5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161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161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5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162"/>
      <c r="H18" s="19">
        <v>0</v>
      </c>
      <c r="I18" s="20"/>
    </row>
    <row r="19" spans="1:9" x14ac:dyDescent="0.25">
      <c r="A19" s="16" t="s">
        <v>53</v>
      </c>
      <c r="B19" s="17"/>
      <c r="C19" s="17"/>
      <c r="D19" s="17"/>
      <c r="E19" s="17"/>
      <c r="F19" s="17"/>
      <c r="G19" s="158"/>
      <c r="H19" s="45"/>
      <c r="I19" s="47"/>
    </row>
    <row r="20" spans="1:9" x14ac:dyDescent="0.25">
      <c r="A20" s="48" t="s">
        <v>11</v>
      </c>
      <c r="B20" s="49"/>
      <c r="C20" s="49"/>
      <c r="D20" s="49"/>
      <c r="E20" s="49"/>
      <c r="F20" s="49"/>
      <c r="G20" s="49"/>
      <c r="H20" s="51">
        <v>2152.3200000000002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49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49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49"/>
      <c r="H23" s="51">
        <v>12637.8</v>
      </c>
      <c r="I23" s="52"/>
    </row>
    <row r="24" spans="1:9" x14ac:dyDescent="0.25">
      <c r="A24" s="48" t="s">
        <v>51</v>
      </c>
      <c r="B24" s="49"/>
      <c r="C24" s="49"/>
      <c r="D24" s="49"/>
      <c r="E24" s="49"/>
      <c r="F24" s="49"/>
      <c r="G24" s="49"/>
      <c r="H24" s="45">
        <v>41308.26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49"/>
      <c r="H25" s="53">
        <v>12681.64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2"/>
      <c r="H26" s="74">
        <v>1150.9000000000001</v>
      </c>
      <c r="I26" s="75"/>
    </row>
    <row r="27" spans="1:9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33">
        <v>79195.39</v>
      </c>
      <c r="I27" s="163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2"/>
      <c r="H29" s="64">
        <f>H31+H32+H33+H34</f>
        <v>7075</v>
      </c>
      <c r="I29" s="65"/>
    </row>
    <row r="30" spans="1:9" x14ac:dyDescent="0.25">
      <c r="A30" s="21" t="s">
        <v>142</v>
      </c>
      <c r="B30" s="22"/>
      <c r="C30" s="22"/>
      <c r="D30" s="22"/>
      <c r="E30" s="22"/>
      <c r="F30" s="22"/>
      <c r="G30" s="22"/>
      <c r="H30" s="24"/>
      <c r="I30" s="25"/>
    </row>
    <row r="31" spans="1:9" x14ac:dyDescent="0.25">
      <c r="A31" s="127" t="s">
        <v>150</v>
      </c>
      <c r="B31" s="12"/>
      <c r="C31" s="12"/>
      <c r="D31" s="12"/>
      <c r="E31" s="12"/>
      <c r="F31" s="12"/>
      <c r="G31" s="13"/>
      <c r="H31" s="130">
        <v>187</v>
      </c>
      <c r="I31" s="131"/>
    </row>
    <row r="32" spans="1:9" x14ac:dyDescent="0.25">
      <c r="A32" s="127" t="s">
        <v>151</v>
      </c>
      <c r="B32" s="128"/>
      <c r="C32" s="128"/>
      <c r="D32" s="128"/>
      <c r="E32" s="128"/>
      <c r="F32" s="128"/>
      <c r="G32" s="129"/>
      <c r="H32" s="130">
        <v>2012</v>
      </c>
      <c r="I32" s="131"/>
    </row>
    <row r="33" spans="1:9" x14ac:dyDescent="0.25">
      <c r="A33" s="127" t="s">
        <v>131</v>
      </c>
      <c r="B33" s="128"/>
      <c r="C33" s="128"/>
      <c r="D33" s="128"/>
      <c r="E33" s="128"/>
      <c r="F33" s="128"/>
      <c r="G33" s="129"/>
      <c r="H33" s="130">
        <v>3268</v>
      </c>
      <c r="I33" s="131"/>
    </row>
    <row r="34" spans="1:9" ht="15.75" thickBot="1" x14ac:dyDescent="0.3">
      <c r="A34" s="127" t="s">
        <v>149</v>
      </c>
      <c r="B34" s="128"/>
      <c r="C34" s="128"/>
      <c r="D34" s="128"/>
      <c r="E34" s="128"/>
      <c r="F34" s="128"/>
      <c r="G34" s="129"/>
      <c r="H34" s="130">
        <v>1608</v>
      </c>
      <c r="I34" s="131"/>
    </row>
    <row r="35" spans="1:9" ht="15.75" thickBot="1" x14ac:dyDescent="0.3">
      <c r="A35" s="61" t="s">
        <v>14</v>
      </c>
      <c r="B35" s="62"/>
      <c r="C35" s="62"/>
      <c r="D35" s="62"/>
      <c r="E35" s="62"/>
      <c r="F35" s="62"/>
      <c r="G35" s="62"/>
      <c r="H35" s="64">
        <f>H10+H29</f>
        <v>78576.34</v>
      </c>
      <c r="I35" s="65"/>
    </row>
    <row r="36" spans="1:9" x14ac:dyDescent="0.25">
      <c r="A36" s="66"/>
      <c r="B36" s="67"/>
      <c r="C36" s="67"/>
      <c r="D36" s="67"/>
      <c r="E36" s="67"/>
      <c r="F36" s="67"/>
      <c r="G36" s="67"/>
      <c r="H36" s="104"/>
      <c r="I36" s="105"/>
    </row>
    <row r="37" spans="1:9" x14ac:dyDescent="0.25">
      <c r="A37" s="11" t="s">
        <v>91</v>
      </c>
      <c r="B37" s="12"/>
      <c r="C37" s="12"/>
      <c r="D37" s="12"/>
      <c r="E37" s="12"/>
      <c r="F37" s="12"/>
      <c r="G37" s="12"/>
      <c r="H37" s="43">
        <f>H4+H10-H27</f>
        <v>85396.969999999987</v>
      </c>
      <c r="I37" s="44"/>
    </row>
    <row r="38" spans="1:9" x14ac:dyDescent="0.25">
      <c r="A38" s="11" t="s">
        <v>152</v>
      </c>
      <c r="B38" s="12"/>
      <c r="C38" s="12"/>
      <c r="D38" s="12"/>
      <c r="E38" s="12"/>
      <c r="F38" s="12"/>
      <c r="G38" s="12"/>
      <c r="H38" s="43">
        <f>H6+H29-H7-H8</f>
        <v>1381.6299999999992</v>
      </c>
      <c r="I38" s="44"/>
    </row>
    <row r="39" spans="1:9" x14ac:dyDescent="0.25">
      <c r="A39" s="153"/>
      <c r="B39" s="164"/>
      <c r="C39" s="164"/>
      <c r="D39" s="164"/>
      <c r="E39" s="164"/>
      <c r="F39" s="164"/>
      <c r="G39" s="165"/>
      <c r="H39" s="166"/>
      <c r="I39" s="167"/>
    </row>
    <row r="40" spans="1:9" x14ac:dyDescent="0.25">
      <c r="A40" s="81" t="s">
        <v>15</v>
      </c>
      <c r="B40" s="82"/>
      <c r="C40" s="82"/>
      <c r="D40" s="82"/>
      <c r="E40" s="82"/>
      <c r="F40" s="82"/>
      <c r="G40" s="82"/>
      <c r="H40" s="19"/>
      <c r="I40" s="20"/>
    </row>
    <row r="41" spans="1:9" x14ac:dyDescent="0.25">
      <c r="A41" s="48" t="s">
        <v>16</v>
      </c>
      <c r="B41" s="49"/>
      <c r="C41" s="49"/>
      <c r="D41" s="49"/>
      <c r="E41" s="49"/>
      <c r="F41" s="49"/>
      <c r="G41" s="49"/>
      <c r="H41" s="43">
        <v>12</v>
      </c>
      <c r="I41" s="44"/>
    </row>
    <row r="42" spans="1:9" ht="15.75" thickBot="1" x14ac:dyDescent="0.3">
      <c r="A42" s="86" t="s">
        <v>55</v>
      </c>
      <c r="B42" s="87"/>
      <c r="C42" s="87"/>
      <c r="D42" s="87"/>
      <c r="E42" s="87"/>
      <c r="F42" s="87"/>
      <c r="G42" s="87"/>
      <c r="H42" s="106">
        <f>(H10/H27+H29/H7)*H41</f>
        <v>21.907945221025329</v>
      </c>
      <c r="I42" s="107"/>
    </row>
    <row r="45" spans="1:9" x14ac:dyDescent="0.25">
      <c r="A45" s="80" t="s">
        <v>19</v>
      </c>
      <c r="B45" s="80"/>
      <c r="C45" s="80"/>
      <c r="G45" s="80" t="s">
        <v>20</v>
      </c>
      <c r="H45" s="80"/>
      <c r="I45" s="80"/>
    </row>
  </sheetData>
  <mergeCells count="82">
    <mergeCell ref="A42:G42"/>
    <mergeCell ref="H42:I42"/>
    <mergeCell ref="A38:G38"/>
    <mergeCell ref="H38:I38"/>
    <mergeCell ref="A45:C45"/>
    <mergeCell ref="G45:I45"/>
    <mergeCell ref="A41:G41"/>
    <mergeCell ref="H41:I41"/>
    <mergeCell ref="A39:G39"/>
    <mergeCell ref="H39:I39"/>
    <mergeCell ref="A40:G40"/>
    <mergeCell ref="H40:I40"/>
    <mergeCell ref="A27:G27"/>
    <mergeCell ref="H27:I27"/>
    <mergeCell ref="A35:G35"/>
    <mergeCell ref="H35:I35"/>
    <mergeCell ref="H36:I36"/>
    <mergeCell ref="A29:G29"/>
    <mergeCell ref="H29:I29"/>
    <mergeCell ref="H37:I37"/>
    <mergeCell ref="A28:G28"/>
    <mergeCell ref="H28:I28"/>
    <mergeCell ref="A36:G36"/>
    <mergeCell ref="A37:G37"/>
    <mergeCell ref="A34:G34"/>
    <mergeCell ref="H34:I34"/>
    <mergeCell ref="A31:G31"/>
    <mergeCell ref="H31:I31"/>
    <mergeCell ref="A32:G32"/>
    <mergeCell ref="H33:I33"/>
    <mergeCell ref="H32:I32"/>
    <mergeCell ref="A33:G33"/>
    <mergeCell ref="A24:G24"/>
    <mergeCell ref="H24:I24"/>
    <mergeCell ref="A25:G25"/>
    <mergeCell ref="H25:I25"/>
    <mergeCell ref="A26:G26"/>
    <mergeCell ref="H26:I26"/>
    <mergeCell ref="A17:G17"/>
    <mergeCell ref="H17:I17"/>
    <mergeCell ref="A18:G18"/>
    <mergeCell ref="H18:I18"/>
    <mergeCell ref="A30:G30"/>
    <mergeCell ref="H30:I30"/>
    <mergeCell ref="H19:I19"/>
    <mergeCell ref="A19:G19"/>
    <mergeCell ref="A20:G20"/>
    <mergeCell ref="H20:I20"/>
    <mergeCell ref="A21:G21"/>
    <mergeCell ref="H21:I21"/>
    <mergeCell ref="A22:G22"/>
    <mergeCell ref="H22:I22"/>
    <mergeCell ref="A23:G23"/>
    <mergeCell ref="H23:I23"/>
    <mergeCell ref="H13:I13"/>
    <mergeCell ref="A14:G14"/>
    <mergeCell ref="H14:I14"/>
    <mergeCell ref="A15:G16"/>
    <mergeCell ref="H15:I16"/>
    <mergeCell ref="A13:G13"/>
    <mergeCell ref="A10:G10"/>
    <mergeCell ref="H10:I10"/>
    <mergeCell ref="A11:G11"/>
    <mergeCell ref="H11:I11"/>
    <mergeCell ref="A12:G12"/>
    <mergeCell ref="H12:I12"/>
    <mergeCell ref="A9:G9"/>
    <mergeCell ref="H9:I9"/>
    <mergeCell ref="A8:G8"/>
    <mergeCell ref="H8:I8"/>
    <mergeCell ref="A7:G7"/>
    <mergeCell ref="H7:I7"/>
    <mergeCell ref="A6:G6"/>
    <mergeCell ref="H6:I6"/>
    <mergeCell ref="A5:G5"/>
    <mergeCell ref="H5:I5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0" workbookViewId="0">
      <selection activeCell="K36" sqref="K36"/>
    </sheetView>
  </sheetViews>
  <sheetFormatPr defaultRowHeight="15" x14ac:dyDescent="0.25"/>
  <sheetData>
    <row r="1" spans="1:9" ht="18.75" x14ac:dyDescent="0.3">
      <c r="A1" s="4" t="s">
        <v>24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92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68" t="s">
        <v>93</v>
      </c>
      <c r="B4" s="169"/>
      <c r="C4" s="169"/>
      <c r="D4" s="169"/>
      <c r="E4" s="169"/>
      <c r="F4" s="169"/>
      <c r="G4" s="170"/>
      <c r="H4" s="97">
        <v>227176.03</v>
      </c>
      <c r="I4" s="171"/>
    </row>
    <row r="5" spans="1:9" x14ac:dyDescent="0.25">
      <c r="A5" s="26"/>
      <c r="B5" s="103"/>
      <c r="C5" s="103"/>
      <c r="D5" s="103"/>
      <c r="E5" s="103"/>
      <c r="F5" s="103"/>
      <c r="G5" s="27"/>
      <c r="H5" s="45"/>
      <c r="I5" s="47"/>
    </row>
    <row r="6" spans="1:9" x14ac:dyDescent="0.25">
      <c r="A6" s="11" t="s">
        <v>94</v>
      </c>
      <c r="B6" s="12"/>
      <c r="C6" s="12"/>
      <c r="D6" s="12"/>
      <c r="E6" s="12"/>
      <c r="F6" s="12"/>
      <c r="G6" s="13"/>
      <c r="H6" s="43">
        <v>72664.19</v>
      </c>
      <c r="I6" s="44"/>
    </row>
    <row r="7" spans="1:9" x14ac:dyDescent="0.25">
      <c r="A7" s="11" t="s">
        <v>69</v>
      </c>
      <c r="B7" s="12"/>
      <c r="C7" s="12"/>
      <c r="D7" s="12"/>
      <c r="E7" s="12"/>
      <c r="F7" s="12"/>
      <c r="G7" s="13"/>
      <c r="H7" s="43">
        <v>9969.25</v>
      </c>
      <c r="I7" s="44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51">
        <v>1620</v>
      </c>
      <c r="I8" s="52"/>
    </row>
    <row r="9" spans="1:9" ht="15.75" thickBot="1" x14ac:dyDescent="0.3">
      <c r="A9" s="16"/>
      <c r="B9" s="17"/>
      <c r="C9" s="17"/>
      <c r="D9" s="17"/>
      <c r="E9" s="17"/>
      <c r="F9" s="17"/>
      <c r="G9" s="18"/>
      <c r="H9" s="19"/>
      <c r="I9" s="20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32"/>
      <c r="H10" s="33">
        <f>H11+H12+H13+H14+H15+H17+H18+H31+H21+H20+H22+H23+H24+H25+H26+H19</f>
        <v>64286.790000000008</v>
      </c>
      <c r="I10" s="146"/>
    </row>
    <row r="11" spans="1:9" x14ac:dyDescent="0.25">
      <c r="A11" s="35" t="s">
        <v>3</v>
      </c>
      <c r="B11" s="36"/>
      <c r="C11" s="36"/>
      <c r="D11" s="36"/>
      <c r="E11" s="36"/>
      <c r="F11" s="36"/>
      <c r="G11" s="37"/>
      <c r="H11" s="38">
        <v>0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57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57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60"/>
      <c r="H18" s="19">
        <v>0</v>
      </c>
      <c r="I18" s="20"/>
    </row>
    <row r="19" spans="1:9" x14ac:dyDescent="0.25">
      <c r="A19" s="48" t="s">
        <v>53</v>
      </c>
      <c r="B19" s="49"/>
      <c r="C19" s="49"/>
      <c r="D19" s="49"/>
      <c r="E19" s="49"/>
      <c r="F19" s="49"/>
      <c r="G19" s="50"/>
      <c r="H19" s="51">
        <v>1959</v>
      </c>
      <c r="I19" s="52"/>
    </row>
    <row r="20" spans="1:9" x14ac:dyDescent="0.25">
      <c r="A20" s="48" t="s">
        <v>11</v>
      </c>
      <c r="B20" s="49"/>
      <c r="C20" s="49"/>
      <c r="D20" s="49"/>
      <c r="E20" s="49"/>
      <c r="F20" s="49"/>
      <c r="G20" s="50"/>
      <c r="H20" s="172">
        <v>1748.76</v>
      </c>
      <c r="I20" s="173"/>
    </row>
    <row r="21" spans="1:9" x14ac:dyDescent="0.25">
      <c r="A21" s="48" t="s">
        <v>17</v>
      </c>
      <c r="B21" s="49"/>
      <c r="C21" s="49"/>
      <c r="D21" s="49"/>
      <c r="E21" s="49"/>
      <c r="F21" s="49"/>
      <c r="G21" s="50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50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50"/>
      <c r="H23" s="45">
        <v>11084.34</v>
      </c>
      <c r="I23" s="47"/>
    </row>
    <row r="24" spans="1:9" x14ac:dyDescent="0.25">
      <c r="A24" s="48" t="s">
        <v>51</v>
      </c>
      <c r="B24" s="49"/>
      <c r="C24" s="49"/>
      <c r="D24" s="49"/>
      <c r="E24" s="49"/>
      <c r="F24" s="49"/>
      <c r="G24" s="50"/>
      <c r="H24" s="45">
        <v>36230.58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50"/>
      <c r="H25" s="53">
        <v>11122.79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3"/>
      <c r="H26" s="74">
        <v>1150.9000000000001</v>
      </c>
      <c r="I26" s="75"/>
    </row>
    <row r="27" spans="1:9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33">
        <v>45620</v>
      </c>
      <c r="I27" s="163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3"/>
      <c r="H29" s="64">
        <f>H30+H32+H33</f>
        <v>8610</v>
      </c>
      <c r="I29" s="10"/>
    </row>
    <row r="30" spans="1:9" ht="15.75" thickBot="1" x14ac:dyDescent="0.3">
      <c r="A30" s="108" t="s">
        <v>131</v>
      </c>
      <c r="B30" s="109"/>
      <c r="C30" s="109"/>
      <c r="D30" s="109"/>
      <c r="E30" s="109"/>
      <c r="F30" s="109"/>
      <c r="G30" s="110"/>
      <c r="H30" s="180">
        <v>2000</v>
      </c>
      <c r="I30" s="181"/>
    </row>
    <row r="31" spans="1:9" x14ac:dyDescent="0.25">
      <c r="A31" s="48" t="s">
        <v>142</v>
      </c>
      <c r="B31" s="49"/>
      <c r="C31" s="49"/>
      <c r="D31" s="49"/>
      <c r="E31" s="49"/>
      <c r="F31" s="49"/>
      <c r="G31" s="50"/>
      <c r="H31" s="121"/>
      <c r="I31" s="123"/>
    </row>
    <row r="32" spans="1:9" x14ac:dyDescent="0.25">
      <c r="A32" s="127" t="s">
        <v>126</v>
      </c>
      <c r="B32" s="128"/>
      <c r="C32" s="128"/>
      <c r="D32" s="128"/>
      <c r="E32" s="128"/>
      <c r="F32" s="128"/>
      <c r="G32" s="129"/>
      <c r="H32" s="51">
        <v>5610</v>
      </c>
      <c r="I32" s="52"/>
    </row>
    <row r="33" spans="1:9" ht="15.75" thickBot="1" x14ac:dyDescent="0.3">
      <c r="A33" s="113" t="s">
        <v>161</v>
      </c>
      <c r="B33" s="114"/>
      <c r="C33" s="114"/>
      <c r="D33" s="114"/>
      <c r="E33" s="114"/>
      <c r="F33" s="114"/>
      <c r="G33" s="115"/>
      <c r="H33" s="178">
        <v>1000</v>
      </c>
      <c r="I33" s="179"/>
    </row>
    <row r="34" spans="1:9" ht="15.75" thickBot="1" x14ac:dyDescent="0.3">
      <c r="A34" s="61" t="s">
        <v>14</v>
      </c>
      <c r="B34" s="62"/>
      <c r="C34" s="62"/>
      <c r="D34" s="62"/>
      <c r="E34" s="62"/>
      <c r="F34" s="62"/>
      <c r="G34" s="63"/>
      <c r="H34" s="64">
        <f>SUM(H11:H29)</f>
        <v>118516.79000000001</v>
      </c>
      <c r="I34" s="65"/>
    </row>
    <row r="35" spans="1:9" x14ac:dyDescent="0.25">
      <c r="A35" s="14"/>
      <c r="B35" s="177"/>
      <c r="C35" s="177"/>
      <c r="D35" s="177"/>
      <c r="E35" s="177"/>
      <c r="F35" s="177"/>
      <c r="G35" s="15"/>
      <c r="H35" s="174"/>
      <c r="I35" s="171"/>
    </row>
    <row r="36" spans="1:9" x14ac:dyDescent="0.25">
      <c r="A36" s="11" t="s">
        <v>95</v>
      </c>
      <c r="B36" s="12"/>
      <c r="C36" s="12"/>
      <c r="D36" s="12"/>
      <c r="E36" s="12"/>
      <c r="F36" s="12"/>
      <c r="G36" s="13"/>
      <c r="H36" s="97">
        <f>H4+H10-H27</f>
        <v>245842.82</v>
      </c>
      <c r="I36" s="171"/>
    </row>
    <row r="37" spans="1:9" x14ac:dyDescent="0.25">
      <c r="A37" s="11" t="s">
        <v>96</v>
      </c>
      <c r="B37" s="12"/>
      <c r="C37" s="12"/>
      <c r="D37" s="12"/>
      <c r="E37" s="12"/>
      <c r="F37" s="12"/>
      <c r="G37" s="13"/>
      <c r="H37" s="43">
        <f>H6-H7-H8+H29</f>
        <v>69684.94</v>
      </c>
      <c r="I37" s="44"/>
    </row>
    <row r="38" spans="1:9" x14ac:dyDescent="0.25">
      <c r="A38" s="175"/>
      <c r="B38" s="176"/>
      <c r="C38" s="176"/>
      <c r="D38" s="176"/>
      <c r="E38" s="176"/>
      <c r="F38" s="176"/>
      <c r="G38" s="176"/>
      <c r="H38" s="166"/>
      <c r="I38" s="167"/>
    </row>
    <row r="39" spans="1:9" x14ac:dyDescent="0.25">
      <c r="A39" s="48" t="s">
        <v>15</v>
      </c>
      <c r="B39" s="49"/>
      <c r="C39" s="49"/>
      <c r="D39" s="49"/>
      <c r="E39" s="49"/>
      <c r="F39" s="49"/>
      <c r="G39" s="49"/>
      <c r="H39" s="45"/>
      <c r="I39" s="47"/>
    </row>
    <row r="40" spans="1:9" x14ac:dyDescent="0.25">
      <c r="A40" s="48" t="s">
        <v>16</v>
      </c>
      <c r="B40" s="49"/>
      <c r="C40" s="49"/>
      <c r="D40" s="49"/>
      <c r="E40" s="49"/>
      <c r="F40" s="49"/>
      <c r="G40" s="49"/>
      <c r="H40" s="43">
        <v>12</v>
      </c>
      <c r="I40" s="44"/>
    </row>
    <row r="41" spans="1:9" ht="15.75" thickBot="1" x14ac:dyDescent="0.3">
      <c r="A41" s="86" t="s">
        <v>55</v>
      </c>
      <c r="B41" s="87"/>
      <c r="C41" s="87"/>
      <c r="D41" s="87"/>
      <c r="E41" s="87"/>
      <c r="F41" s="87"/>
      <c r="G41" s="87"/>
      <c r="H41" s="106">
        <f>(H10/H27+H29/H7)*H40</f>
        <v>27.274028475989802</v>
      </c>
      <c r="I41" s="107"/>
    </row>
    <row r="44" spans="1:9" x14ac:dyDescent="0.25">
      <c r="A44" s="80" t="s">
        <v>19</v>
      </c>
      <c r="B44" s="80"/>
      <c r="C44" s="80"/>
      <c r="G44" s="80" t="s">
        <v>20</v>
      </c>
      <c r="H44" s="80"/>
      <c r="I44" s="80"/>
    </row>
  </sheetData>
  <mergeCells count="80">
    <mergeCell ref="A25:G25"/>
    <mergeCell ref="H25:I25"/>
    <mergeCell ref="A26:G26"/>
    <mergeCell ref="H26:I26"/>
    <mergeCell ref="H29:I29"/>
    <mergeCell ref="A27:G27"/>
    <mergeCell ref="H27:I27"/>
    <mergeCell ref="A28:G28"/>
    <mergeCell ref="H28:I28"/>
    <mergeCell ref="A36:G36"/>
    <mergeCell ref="H36:I36"/>
    <mergeCell ref="A37:G37"/>
    <mergeCell ref="H37:I37"/>
    <mergeCell ref="A29:G29"/>
    <mergeCell ref="A33:G33"/>
    <mergeCell ref="H33:I33"/>
    <mergeCell ref="A30:G30"/>
    <mergeCell ref="H30:I30"/>
    <mergeCell ref="A32:G32"/>
    <mergeCell ref="H32:I32"/>
    <mergeCell ref="A24:G24"/>
    <mergeCell ref="H24:I24"/>
    <mergeCell ref="A44:C44"/>
    <mergeCell ref="G44:I44"/>
    <mergeCell ref="A41:G41"/>
    <mergeCell ref="H41:I41"/>
    <mergeCell ref="A34:G34"/>
    <mergeCell ref="H34:I34"/>
    <mergeCell ref="H35:I35"/>
    <mergeCell ref="A39:G39"/>
    <mergeCell ref="H39:I39"/>
    <mergeCell ref="A40:G40"/>
    <mergeCell ref="H40:I40"/>
    <mergeCell ref="A38:G38"/>
    <mergeCell ref="H38:I38"/>
    <mergeCell ref="A35:G35"/>
    <mergeCell ref="H17:I17"/>
    <mergeCell ref="A18:G18"/>
    <mergeCell ref="H18:I18"/>
    <mergeCell ref="A31:G31"/>
    <mergeCell ref="H31:I31"/>
    <mergeCell ref="A19:G19"/>
    <mergeCell ref="A17:G17"/>
    <mergeCell ref="A20:G20"/>
    <mergeCell ref="H20:I20"/>
    <mergeCell ref="H19:I19"/>
    <mergeCell ref="A21:G21"/>
    <mergeCell ref="H21:I21"/>
    <mergeCell ref="A22:G22"/>
    <mergeCell ref="H22:I22"/>
    <mergeCell ref="A23:G23"/>
    <mergeCell ref="H23:I23"/>
    <mergeCell ref="A10:G10"/>
    <mergeCell ref="H10:I10"/>
    <mergeCell ref="A11:G11"/>
    <mergeCell ref="H11:I11"/>
    <mergeCell ref="A12:G12"/>
    <mergeCell ref="H12:I12"/>
    <mergeCell ref="A5:G5"/>
    <mergeCell ref="H5:I5"/>
    <mergeCell ref="A1:I1"/>
    <mergeCell ref="C2:F2"/>
    <mergeCell ref="A3:G3"/>
    <mergeCell ref="H3:I3"/>
    <mergeCell ref="A4:G4"/>
    <mergeCell ref="H4:I4"/>
    <mergeCell ref="A6:G6"/>
    <mergeCell ref="A7:G7"/>
    <mergeCell ref="H7:I7"/>
    <mergeCell ref="H6:I6"/>
    <mergeCell ref="A9:G9"/>
    <mergeCell ref="H9:I9"/>
    <mergeCell ref="A8:G8"/>
    <mergeCell ref="H8:I8"/>
    <mergeCell ref="A13:G13"/>
    <mergeCell ref="H13:I13"/>
    <mergeCell ref="A14:G14"/>
    <mergeCell ref="H14:I14"/>
    <mergeCell ref="A15:G16"/>
    <mergeCell ref="H15:I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9" workbookViewId="0">
      <selection activeCell="N32" sqref="N32"/>
    </sheetView>
  </sheetViews>
  <sheetFormatPr defaultRowHeight="15" x14ac:dyDescent="0.25"/>
  <sheetData>
    <row r="1" spans="1:9" ht="18.75" x14ac:dyDescent="0.3">
      <c r="A1" s="4" t="s">
        <v>25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90</v>
      </c>
      <c r="B4" s="12"/>
      <c r="C4" s="12"/>
      <c r="D4" s="12"/>
      <c r="E4" s="12"/>
      <c r="F4" s="12"/>
      <c r="G4" s="13"/>
      <c r="H4" s="190">
        <v>196230.19</v>
      </c>
      <c r="I4" s="188"/>
    </row>
    <row r="5" spans="1:9" x14ac:dyDescent="0.25">
      <c r="A5" s="26"/>
      <c r="B5" s="103"/>
      <c r="C5" s="103"/>
      <c r="D5" s="103"/>
      <c r="E5" s="103"/>
      <c r="F5" s="103"/>
      <c r="G5" s="27"/>
      <c r="H5" s="45"/>
      <c r="I5" s="47"/>
    </row>
    <row r="6" spans="1:9" x14ac:dyDescent="0.25">
      <c r="A6" s="11" t="s">
        <v>97</v>
      </c>
      <c r="B6" s="12"/>
      <c r="C6" s="12"/>
      <c r="D6" s="12"/>
      <c r="E6" s="12"/>
      <c r="F6" s="12"/>
      <c r="G6" s="13"/>
      <c r="H6" s="43">
        <v>27824</v>
      </c>
      <c r="I6" s="44"/>
    </row>
    <row r="7" spans="1:9" x14ac:dyDescent="0.25">
      <c r="A7" s="40" t="s">
        <v>69</v>
      </c>
      <c r="B7" s="41"/>
      <c r="C7" s="41"/>
      <c r="D7" s="41"/>
      <c r="E7" s="41"/>
      <c r="F7" s="41"/>
      <c r="G7" s="42"/>
      <c r="H7" s="84">
        <v>13444</v>
      </c>
      <c r="I7" s="85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51">
        <v>4020</v>
      </c>
      <c r="I8" s="52"/>
    </row>
    <row r="9" spans="1:9" ht="15.75" thickBot="1" x14ac:dyDescent="0.3">
      <c r="A9" s="16"/>
      <c r="B9" s="17"/>
      <c r="C9" s="17"/>
      <c r="D9" s="17"/>
      <c r="E9" s="17"/>
      <c r="F9" s="17"/>
      <c r="G9" s="18"/>
      <c r="H9" s="19"/>
      <c r="I9" s="20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32"/>
      <c r="H10" s="33">
        <f>H11+H12+H13+H14+H15+H17+H18+H31+H20+H21+H22+H23+H24+H25+H26+H19</f>
        <v>80218.27</v>
      </c>
      <c r="I10" s="189"/>
    </row>
    <row r="11" spans="1:9" x14ac:dyDescent="0.25">
      <c r="A11" s="35" t="s">
        <v>3</v>
      </c>
      <c r="B11" s="36"/>
      <c r="C11" s="36"/>
      <c r="D11" s="36"/>
      <c r="E11" s="36"/>
      <c r="F11" s="36"/>
      <c r="G11" s="37"/>
      <c r="H11" s="38">
        <v>0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57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57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60"/>
      <c r="H18" s="19">
        <v>0</v>
      </c>
      <c r="I18" s="20"/>
    </row>
    <row r="19" spans="1:9" x14ac:dyDescent="0.25">
      <c r="A19" s="16" t="s">
        <v>53</v>
      </c>
      <c r="B19" s="17"/>
      <c r="C19" s="17"/>
      <c r="D19" s="17"/>
      <c r="E19" s="17"/>
      <c r="F19" s="17"/>
      <c r="G19" s="18"/>
      <c r="H19" s="51">
        <v>1096.8</v>
      </c>
      <c r="I19" s="52"/>
    </row>
    <row r="20" spans="1:9" x14ac:dyDescent="0.25">
      <c r="A20" s="48" t="s">
        <v>11</v>
      </c>
      <c r="B20" s="49"/>
      <c r="C20" s="49"/>
      <c r="D20" s="49"/>
      <c r="E20" s="49"/>
      <c r="F20" s="49"/>
      <c r="G20" s="50"/>
      <c r="H20" s="51">
        <v>2600.7199999999998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50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50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50"/>
      <c r="H23" s="45">
        <v>14108.13</v>
      </c>
      <c r="I23" s="47"/>
    </row>
    <row r="24" spans="1:9" x14ac:dyDescent="0.25">
      <c r="A24" s="48" t="s">
        <v>51</v>
      </c>
      <c r="B24" s="49"/>
      <c r="C24" s="49"/>
      <c r="D24" s="49"/>
      <c r="E24" s="49"/>
      <c r="F24" s="49"/>
      <c r="G24" s="50"/>
      <c r="H24" s="45">
        <v>46114.23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50"/>
      <c r="H25" s="53">
        <v>14157.07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3"/>
      <c r="H26" s="74">
        <v>1150.9000000000001</v>
      </c>
      <c r="I26" s="75"/>
    </row>
    <row r="27" spans="1:9" s="1" customFormat="1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69">
        <v>52679.199999999997</v>
      </c>
      <c r="I27" s="70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3"/>
      <c r="H29" s="64">
        <f>H30+H32</f>
        <v>2191.6</v>
      </c>
      <c r="I29" s="65"/>
    </row>
    <row r="30" spans="1:9" x14ac:dyDescent="0.25">
      <c r="A30" s="108" t="s">
        <v>129</v>
      </c>
      <c r="B30" s="109"/>
      <c r="C30" s="109"/>
      <c r="D30" s="109"/>
      <c r="E30" s="109"/>
      <c r="F30" s="109"/>
      <c r="G30" s="110"/>
      <c r="H30" s="111">
        <v>2050</v>
      </c>
      <c r="I30" s="112"/>
    </row>
    <row r="31" spans="1:9" x14ac:dyDescent="0.25">
      <c r="A31" s="118" t="s">
        <v>142</v>
      </c>
      <c r="B31" s="119"/>
      <c r="C31" s="119"/>
      <c r="D31" s="119"/>
      <c r="E31" s="119"/>
      <c r="F31" s="119"/>
      <c r="G31" s="120"/>
      <c r="H31" s="104"/>
      <c r="I31" s="105"/>
    </row>
    <row r="32" spans="1:9" ht="15.75" thickBot="1" x14ac:dyDescent="0.3">
      <c r="A32" s="113" t="s">
        <v>163</v>
      </c>
      <c r="B32" s="114"/>
      <c r="C32" s="114"/>
      <c r="D32" s="114"/>
      <c r="E32" s="114"/>
      <c r="F32" s="114"/>
      <c r="G32" s="115"/>
      <c r="H32" s="116">
        <v>141.6</v>
      </c>
      <c r="I32" s="117"/>
    </row>
    <row r="33" spans="1:9" ht="15.75" thickBot="1" x14ac:dyDescent="0.3">
      <c r="A33" s="61" t="s">
        <v>14</v>
      </c>
      <c r="B33" s="62"/>
      <c r="C33" s="62"/>
      <c r="D33" s="62"/>
      <c r="E33" s="62"/>
      <c r="F33" s="62"/>
      <c r="G33" s="63"/>
      <c r="H33" s="64">
        <f>H10+H29</f>
        <v>82409.87000000001</v>
      </c>
      <c r="I33" s="65"/>
    </row>
    <row r="34" spans="1:9" x14ac:dyDescent="0.25">
      <c r="A34" s="66"/>
      <c r="B34" s="67"/>
      <c r="C34" s="67"/>
      <c r="D34" s="67"/>
      <c r="E34" s="67"/>
      <c r="F34" s="67"/>
      <c r="G34" s="68"/>
      <c r="H34" s="104"/>
      <c r="I34" s="105"/>
    </row>
    <row r="35" spans="1:9" x14ac:dyDescent="0.25">
      <c r="A35" s="11" t="s">
        <v>91</v>
      </c>
      <c r="B35" s="12"/>
      <c r="C35" s="12"/>
      <c r="D35" s="12"/>
      <c r="E35" s="12"/>
      <c r="F35" s="12"/>
      <c r="G35" s="13"/>
      <c r="H35" s="187">
        <f>H4+H10-H27</f>
        <v>223769.26</v>
      </c>
      <c r="I35" s="188"/>
    </row>
    <row r="36" spans="1:9" x14ac:dyDescent="0.25">
      <c r="A36" s="11" t="s">
        <v>109</v>
      </c>
      <c r="B36" s="12"/>
      <c r="C36" s="12"/>
      <c r="D36" s="12"/>
      <c r="E36" s="12"/>
      <c r="F36" s="12"/>
      <c r="G36" s="13"/>
      <c r="H36" s="43">
        <f>H6+H7+H8-H29</f>
        <v>43096.4</v>
      </c>
      <c r="I36" s="44"/>
    </row>
    <row r="37" spans="1:9" x14ac:dyDescent="0.25">
      <c r="A37" s="166"/>
      <c r="B37" s="184"/>
      <c r="C37" s="184"/>
      <c r="D37" s="184"/>
      <c r="E37" s="184"/>
      <c r="F37" s="184"/>
      <c r="G37" s="167"/>
      <c r="H37" s="185"/>
      <c r="I37" s="186"/>
    </row>
    <row r="38" spans="1:9" x14ac:dyDescent="0.25">
      <c r="A38" s="16" t="s">
        <v>15</v>
      </c>
      <c r="B38" s="17"/>
      <c r="C38" s="17"/>
      <c r="D38" s="17"/>
      <c r="E38" s="17"/>
      <c r="F38" s="17"/>
      <c r="G38" s="18"/>
      <c r="H38" s="153"/>
      <c r="I38" s="154"/>
    </row>
    <row r="39" spans="1:9" x14ac:dyDescent="0.25">
      <c r="A39" s="48" t="s">
        <v>16</v>
      </c>
      <c r="B39" s="49"/>
      <c r="C39" s="49"/>
      <c r="D39" s="49"/>
      <c r="E39" s="49"/>
      <c r="F39" s="49"/>
      <c r="G39" s="50"/>
      <c r="H39" s="182">
        <v>10</v>
      </c>
      <c r="I39" s="183"/>
    </row>
    <row r="40" spans="1:9" ht="15.75" thickBot="1" x14ac:dyDescent="0.3">
      <c r="A40" s="86" t="s">
        <v>55</v>
      </c>
      <c r="B40" s="87"/>
      <c r="C40" s="87"/>
      <c r="D40" s="87"/>
      <c r="E40" s="87"/>
      <c r="F40" s="87"/>
      <c r="G40" s="88"/>
      <c r="H40" s="106">
        <f>(H10/H27+H29/H7)*H39</f>
        <v>16.857862875500654</v>
      </c>
      <c r="I40" s="107"/>
    </row>
    <row r="43" spans="1:9" x14ac:dyDescent="0.25">
      <c r="A43" s="80" t="s">
        <v>19</v>
      </c>
      <c r="B43" s="80"/>
      <c r="C43" s="80"/>
      <c r="G43" s="80" t="s">
        <v>20</v>
      </c>
      <c r="H43" s="80"/>
      <c r="I43" s="80"/>
    </row>
  </sheetData>
  <mergeCells count="78">
    <mergeCell ref="A32:G32"/>
    <mergeCell ref="H32:I32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9:G9"/>
    <mergeCell ref="H9:I9"/>
    <mergeCell ref="A10:G10"/>
    <mergeCell ref="H10:I10"/>
    <mergeCell ref="A11:G11"/>
    <mergeCell ref="H11:I11"/>
    <mergeCell ref="A12:G12"/>
    <mergeCell ref="H12:I12"/>
    <mergeCell ref="A18:G18"/>
    <mergeCell ref="H18:I18"/>
    <mergeCell ref="H13:I13"/>
    <mergeCell ref="A14:G14"/>
    <mergeCell ref="H14:I14"/>
    <mergeCell ref="A15:G16"/>
    <mergeCell ref="H15:I16"/>
    <mergeCell ref="A13:G13"/>
    <mergeCell ref="A17:G17"/>
    <mergeCell ref="H17:I17"/>
    <mergeCell ref="A31:G31"/>
    <mergeCell ref="H31:I31"/>
    <mergeCell ref="A19:G19"/>
    <mergeCell ref="A20:G20"/>
    <mergeCell ref="H20:I20"/>
    <mergeCell ref="A30:G30"/>
    <mergeCell ref="H30:I3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9:G29"/>
    <mergeCell ref="H29:I29"/>
    <mergeCell ref="A28:G28"/>
    <mergeCell ref="H28:I28"/>
    <mergeCell ref="A27:G27"/>
    <mergeCell ref="H27:I27"/>
    <mergeCell ref="H34:I34"/>
    <mergeCell ref="A35:G35"/>
    <mergeCell ref="H35:I35"/>
    <mergeCell ref="A36:G36"/>
    <mergeCell ref="H36:I36"/>
    <mergeCell ref="A43:C43"/>
    <mergeCell ref="G43:I43"/>
    <mergeCell ref="H19:I19"/>
    <mergeCell ref="A8:G8"/>
    <mergeCell ref="H8:I8"/>
    <mergeCell ref="A38:G38"/>
    <mergeCell ref="H38:I38"/>
    <mergeCell ref="A39:G39"/>
    <mergeCell ref="H39:I39"/>
    <mergeCell ref="A40:G40"/>
    <mergeCell ref="H40:I40"/>
    <mergeCell ref="A37:G37"/>
    <mergeCell ref="A33:G33"/>
    <mergeCell ref="H33:I33"/>
    <mergeCell ref="H37:I37"/>
    <mergeCell ref="A34:G3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9" workbookViewId="0">
      <selection activeCell="K17" sqref="K17"/>
    </sheetView>
  </sheetViews>
  <sheetFormatPr defaultRowHeight="15" x14ac:dyDescent="0.25"/>
  <sheetData>
    <row r="1" spans="1:9" ht="18.75" x14ac:dyDescent="0.3">
      <c r="A1" s="4" t="s">
        <v>26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77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99</v>
      </c>
      <c r="B4" s="12"/>
      <c r="C4" s="12"/>
      <c r="D4" s="12"/>
      <c r="E4" s="12"/>
      <c r="F4" s="12"/>
      <c r="G4" s="13"/>
      <c r="H4" s="97">
        <v>48123.68</v>
      </c>
      <c r="I4" s="171"/>
    </row>
    <row r="5" spans="1:9" x14ac:dyDescent="0.25">
      <c r="A5" s="26"/>
      <c r="B5" s="103"/>
      <c r="C5" s="103"/>
      <c r="D5" s="103"/>
      <c r="E5" s="103"/>
      <c r="F5" s="103"/>
      <c r="G5" s="27"/>
      <c r="H5" s="43"/>
      <c r="I5" s="44"/>
    </row>
    <row r="6" spans="1:9" x14ac:dyDescent="0.25">
      <c r="A6" s="11" t="s">
        <v>94</v>
      </c>
      <c r="B6" s="12"/>
      <c r="C6" s="12"/>
      <c r="D6" s="12"/>
      <c r="E6" s="12"/>
      <c r="F6" s="12"/>
      <c r="G6" s="13"/>
      <c r="H6" s="43">
        <v>16484.46</v>
      </c>
      <c r="I6" s="44"/>
    </row>
    <row r="7" spans="1:9" x14ac:dyDescent="0.25">
      <c r="A7" s="40" t="s">
        <v>69</v>
      </c>
      <c r="B7" s="41"/>
      <c r="C7" s="41"/>
      <c r="D7" s="41"/>
      <c r="E7" s="41"/>
      <c r="F7" s="41"/>
      <c r="G7" s="42"/>
      <c r="H7" s="43">
        <v>29445.51</v>
      </c>
      <c r="I7" s="44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130">
        <v>2340</v>
      </c>
      <c r="I8" s="131"/>
    </row>
    <row r="9" spans="1:9" ht="15.75" thickBot="1" x14ac:dyDescent="0.3">
      <c r="A9" s="26"/>
      <c r="B9" s="103"/>
      <c r="C9" s="103"/>
      <c r="D9" s="103"/>
      <c r="E9" s="103"/>
      <c r="F9" s="103"/>
      <c r="G9" s="27"/>
      <c r="H9" s="43"/>
      <c r="I9" s="44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32"/>
      <c r="H10" s="33">
        <f>H11+H12+H13+H14+H15+H17+H18+H31+H20+H21+H22+H23+H24+H25+H26+H19</f>
        <v>141414.35999999999</v>
      </c>
      <c r="I10" s="146"/>
    </row>
    <row r="11" spans="1:9" x14ac:dyDescent="0.25">
      <c r="A11" s="35" t="s">
        <v>60</v>
      </c>
      <c r="B11" s="36"/>
      <c r="C11" s="36"/>
      <c r="D11" s="36"/>
      <c r="E11" s="36"/>
      <c r="F11" s="36"/>
      <c r="G11" s="37"/>
      <c r="H11" s="38">
        <v>0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57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57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60"/>
      <c r="H18" s="19">
        <v>0</v>
      </c>
      <c r="I18" s="20"/>
    </row>
    <row r="19" spans="1:9" x14ac:dyDescent="0.25">
      <c r="A19" s="16" t="s">
        <v>53</v>
      </c>
      <c r="B19" s="17"/>
      <c r="C19" s="17"/>
      <c r="D19" s="17"/>
      <c r="E19" s="17"/>
      <c r="F19" s="17"/>
      <c r="G19" s="18"/>
      <c r="H19" s="51">
        <v>1341</v>
      </c>
      <c r="I19" s="52"/>
    </row>
    <row r="20" spans="1:9" x14ac:dyDescent="0.25">
      <c r="A20" s="48" t="s">
        <v>11</v>
      </c>
      <c r="B20" s="49"/>
      <c r="C20" s="49"/>
      <c r="D20" s="49"/>
      <c r="E20" s="49"/>
      <c r="F20" s="49"/>
      <c r="G20" s="50"/>
      <c r="H20" s="51">
        <v>4842.72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50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50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50"/>
      <c r="H23" s="51">
        <v>22782.6</v>
      </c>
      <c r="I23" s="52"/>
    </row>
    <row r="24" spans="1:9" x14ac:dyDescent="0.25">
      <c r="A24" s="48" t="s">
        <v>51</v>
      </c>
      <c r="B24" s="49"/>
      <c r="C24" s="49"/>
      <c r="D24" s="49"/>
      <c r="E24" s="49"/>
      <c r="F24" s="49"/>
      <c r="G24" s="50"/>
      <c r="H24" s="51">
        <v>84396.88</v>
      </c>
      <c r="I24" s="52"/>
    </row>
    <row r="25" spans="1:9" x14ac:dyDescent="0.25">
      <c r="A25" s="48" t="s">
        <v>13</v>
      </c>
      <c r="B25" s="49"/>
      <c r="C25" s="49"/>
      <c r="D25" s="49"/>
      <c r="E25" s="49"/>
      <c r="F25" s="49"/>
      <c r="G25" s="50"/>
      <c r="H25" s="53">
        <v>25909.84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3"/>
      <c r="H26" s="74">
        <v>1150.9000000000001</v>
      </c>
      <c r="I26" s="75"/>
    </row>
    <row r="27" spans="1:9" s="1" customFormat="1" ht="15.75" thickBot="1" x14ac:dyDescent="0.3">
      <c r="A27" s="30" t="s">
        <v>1</v>
      </c>
      <c r="B27" s="31"/>
      <c r="C27" s="31"/>
      <c r="D27" s="31"/>
      <c r="E27" s="31"/>
      <c r="F27" s="31"/>
      <c r="G27" s="32"/>
      <c r="H27" s="69">
        <v>146260.49</v>
      </c>
      <c r="I27" s="70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3"/>
      <c r="H29" s="64">
        <f>H30</f>
        <v>2500</v>
      </c>
      <c r="I29" s="10"/>
    </row>
    <row r="30" spans="1:9" ht="15.75" thickBot="1" x14ac:dyDescent="0.3">
      <c r="A30" s="93" t="s">
        <v>133</v>
      </c>
      <c r="B30" s="94"/>
      <c r="C30" s="94"/>
      <c r="D30" s="94"/>
      <c r="E30" s="94"/>
      <c r="F30" s="94"/>
      <c r="G30" s="95"/>
      <c r="H30" s="180">
        <v>2500</v>
      </c>
      <c r="I30" s="181"/>
    </row>
    <row r="31" spans="1:9" ht="15.75" thickBot="1" x14ac:dyDescent="0.3">
      <c r="A31" s="21" t="s">
        <v>142</v>
      </c>
      <c r="B31" s="22"/>
      <c r="C31" s="22"/>
      <c r="D31" s="22"/>
      <c r="E31" s="22"/>
      <c r="F31" s="22"/>
      <c r="G31" s="23"/>
      <c r="H31" s="24"/>
      <c r="I31" s="25"/>
    </row>
    <row r="32" spans="1:9" ht="15.75" thickBot="1" x14ac:dyDescent="0.3">
      <c r="A32" s="61" t="s">
        <v>14</v>
      </c>
      <c r="B32" s="62"/>
      <c r="C32" s="62"/>
      <c r="D32" s="62"/>
      <c r="E32" s="62"/>
      <c r="F32" s="62"/>
      <c r="G32" s="63"/>
      <c r="H32" s="9">
        <f>H10+H29</f>
        <v>143914.35999999999</v>
      </c>
      <c r="I32" s="10"/>
    </row>
    <row r="33" spans="1:9" x14ac:dyDescent="0.25">
      <c r="A33" s="66"/>
      <c r="B33" s="67"/>
      <c r="C33" s="67"/>
      <c r="D33" s="67"/>
      <c r="E33" s="67"/>
      <c r="F33" s="67"/>
      <c r="G33" s="68"/>
      <c r="H33" s="121"/>
      <c r="I33" s="123"/>
    </row>
    <row r="34" spans="1:9" x14ac:dyDescent="0.25">
      <c r="A34" s="11" t="s">
        <v>100</v>
      </c>
      <c r="B34" s="12"/>
      <c r="C34" s="12"/>
      <c r="D34" s="12"/>
      <c r="E34" s="12"/>
      <c r="F34" s="12"/>
      <c r="G34" s="13"/>
      <c r="H34" s="43">
        <f>H4+H27-H10</f>
        <v>52969.81</v>
      </c>
      <c r="I34" s="44"/>
    </row>
    <row r="35" spans="1:9" x14ac:dyDescent="0.25">
      <c r="A35" s="11" t="s">
        <v>109</v>
      </c>
      <c r="B35" s="12"/>
      <c r="C35" s="12"/>
      <c r="D35" s="12"/>
      <c r="E35" s="12"/>
      <c r="F35" s="12"/>
      <c r="G35" s="13"/>
      <c r="H35" s="43">
        <f>H7+H8-H6-H29</f>
        <v>12801.05</v>
      </c>
      <c r="I35" s="44"/>
    </row>
    <row r="36" spans="1:9" x14ac:dyDescent="0.25">
      <c r="A36" s="11"/>
      <c r="B36" s="12"/>
      <c r="C36" s="12"/>
      <c r="D36" s="12"/>
      <c r="E36" s="12"/>
      <c r="F36" s="12"/>
      <c r="G36" s="13"/>
      <c r="H36" s="182"/>
      <c r="I36" s="183"/>
    </row>
    <row r="37" spans="1:9" x14ac:dyDescent="0.25">
      <c r="A37" s="153"/>
      <c r="B37" s="164"/>
      <c r="C37" s="164"/>
      <c r="D37" s="164"/>
      <c r="E37" s="164"/>
      <c r="F37" s="164"/>
      <c r="G37" s="154"/>
      <c r="H37" s="153"/>
      <c r="I37" s="154"/>
    </row>
    <row r="38" spans="1:9" x14ac:dyDescent="0.25">
      <c r="A38" s="16" t="s">
        <v>15</v>
      </c>
      <c r="B38" s="17"/>
      <c r="C38" s="17"/>
      <c r="D38" s="17"/>
      <c r="E38" s="17"/>
      <c r="F38" s="17"/>
      <c r="G38" s="18"/>
      <c r="H38" s="19"/>
      <c r="I38" s="20"/>
    </row>
    <row r="39" spans="1:9" x14ac:dyDescent="0.25">
      <c r="A39" s="48" t="s">
        <v>16</v>
      </c>
      <c r="B39" s="49"/>
      <c r="C39" s="49"/>
      <c r="D39" s="49"/>
      <c r="E39" s="49"/>
      <c r="F39" s="49"/>
      <c r="G39" s="50"/>
      <c r="H39" s="191">
        <v>12</v>
      </c>
      <c r="I39" s="192"/>
    </row>
    <row r="40" spans="1:9" ht="15.75" thickBot="1" x14ac:dyDescent="0.3">
      <c r="A40" s="86" t="s">
        <v>55</v>
      </c>
      <c r="B40" s="87"/>
      <c r="C40" s="87"/>
      <c r="D40" s="87"/>
      <c r="E40" s="87"/>
      <c r="F40" s="87"/>
      <c r="G40" s="88"/>
      <c r="H40" s="106">
        <f>(H10/H27+H29/H7)*H39</f>
        <v>12.621228393536443</v>
      </c>
      <c r="I40" s="107"/>
    </row>
    <row r="44" spans="1:9" x14ac:dyDescent="0.25">
      <c r="A44" s="80" t="s">
        <v>19</v>
      </c>
      <c r="B44" s="80"/>
      <c r="C44" s="80"/>
      <c r="G44" s="80" t="s">
        <v>20</v>
      </c>
      <c r="H44" s="80"/>
      <c r="I44" s="80"/>
    </row>
  </sheetData>
  <mergeCells count="78">
    <mergeCell ref="A29:G29"/>
    <mergeCell ref="H29:I29"/>
    <mergeCell ref="A40:G40"/>
    <mergeCell ref="H40:I40"/>
    <mergeCell ref="A34:G34"/>
    <mergeCell ref="H34:I34"/>
    <mergeCell ref="A36:G36"/>
    <mergeCell ref="H36:I36"/>
    <mergeCell ref="H33:I33"/>
    <mergeCell ref="A30:G30"/>
    <mergeCell ref="H30:I30"/>
    <mergeCell ref="A44:C44"/>
    <mergeCell ref="G44:I44"/>
    <mergeCell ref="H19:I19"/>
    <mergeCell ref="A35:G35"/>
    <mergeCell ref="H35:I35"/>
    <mergeCell ref="A37:G37"/>
    <mergeCell ref="H37:I37"/>
    <mergeCell ref="A38:G38"/>
    <mergeCell ref="H38:I38"/>
    <mergeCell ref="A39:G39"/>
    <mergeCell ref="H39:I39"/>
    <mergeCell ref="A32:G32"/>
    <mergeCell ref="H32:I32"/>
    <mergeCell ref="A33:G33"/>
    <mergeCell ref="A27:G27"/>
    <mergeCell ref="H27:I27"/>
    <mergeCell ref="H22:I22"/>
    <mergeCell ref="A23:G23"/>
    <mergeCell ref="H23:I23"/>
    <mergeCell ref="A24:G24"/>
    <mergeCell ref="H24:I24"/>
    <mergeCell ref="A17:G17"/>
    <mergeCell ref="H17:I17"/>
    <mergeCell ref="A18:G18"/>
    <mergeCell ref="H18:I18"/>
    <mergeCell ref="A31:G31"/>
    <mergeCell ref="H31:I31"/>
    <mergeCell ref="A20:G20"/>
    <mergeCell ref="H20:I20"/>
    <mergeCell ref="A19:G19"/>
    <mergeCell ref="A25:G25"/>
    <mergeCell ref="H25:I25"/>
    <mergeCell ref="A26:G26"/>
    <mergeCell ref="H26:I26"/>
    <mergeCell ref="A21:G21"/>
    <mergeCell ref="H21:I21"/>
    <mergeCell ref="A22:G22"/>
    <mergeCell ref="A15:G16"/>
    <mergeCell ref="A11:G11"/>
    <mergeCell ref="H11:I11"/>
    <mergeCell ref="A12:G12"/>
    <mergeCell ref="H12:I12"/>
    <mergeCell ref="A13:G13"/>
    <mergeCell ref="H13:I13"/>
    <mergeCell ref="H15:I16"/>
    <mergeCell ref="H8:I8"/>
    <mergeCell ref="H6:I6"/>
    <mergeCell ref="A10:G10"/>
    <mergeCell ref="H10:I10"/>
    <mergeCell ref="A14:G14"/>
    <mergeCell ref="H14:I14"/>
    <mergeCell ref="A28:G28"/>
    <mergeCell ref="H28:I28"/>
    <mergeCell ref="A7:G7"/>
    <mergeCell ref="H7:I7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A8:G8"/>
    <mergeCell ref="A9:G9"/>
    <mergeCell ref="H9:I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M36" sqref="M36"/>
    </sheetView>
  </sheetViews>
  <sheetFormatPr defaultRowHeight="15" x14ac:dyDescent="0.25"/>
  <sheetData>
    <row r="1" spans="1:9" ht="18.75" x14ac:dyDescent="0.3">
      <c r="A1" s="4" t="s">
        <v>27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6" t="s">
        <v>92</v>
      </c>
      <c r="D2" s="96"/>
      <c r="E2" s="96"/>
      <c r="F2" s="96"/>
    </row>
    <row r="3" spans="1:9" ht="15.75" thickBot="1" x14ac:dyDescent="0.3">
      <c r="A3" s="6"/>
      <c r="B3" s="7"/>
      <c r="C3" s="7"/>
      <c r="D3" s="7"/>
      <c r="E3" s="7"/>
      <c r="F3" s="7"/>
      <c r="G3" s="8"/>
      <c r="H3" s="14" t="s">
        <v>2</v>
      </c>
      <c r="I3" s="15"/>
    </row>
    <row r="4" spans="1:9" x14ac:dyDescent="0.25">
      <c r="A4" s="40" t="s">
        <v>101</v>
      </c>
      <c r="B4" s="41"/>
      <c r="C4" s="41"/>
      <c r="D4" s="41"/>
      <c r="E4" s="41"/>
      <c r="F4" s="41"/>
      <c r="G4" s="159"/>
      <c r="H4" s="199">
        <v>107590.42</v>
      </c>
      <c r="I4" s="200"/>
    </row>
    <row r="5" spans="1:9" x14ac:dyDescent="0.25">
      <c r="A5" s="26"/>
      <c r="B5" s="103"/>
      <c r="C5" s="103"/>
      <c r="D5" s="103"/>
      <c r="E5" s="103"/>
      <c r="F5" s="103"/>
      <c r="G5" s="27"/>
      <c r="H5" s="45"/>
      <c r="I5" s="47"/>
    </row>
    <row r="6" spans="1:9" x14ac:dyDescent="0.25">
      <c r="A6" s="11" t="s">
        <v>79</v>
      </c>
      <c r="B6" s="12"/>
      <c r="C6" s="12"/>
      <c r="D6" s="12"/>
      <c r="E6" s="12"/>
      <c r="F6" s="12"/>
      <c r="G6" s="12"/>
      <c r="H6" s="197">
        <v>197564.82</v>
      </c>
      <c r="I6" s="198"/>
    </row>
    <row r="7" spans="1:9" x14ac:dyDescent="0.25">
      <c r="A7" s="40" t="s">
        <v>69</v>
      </c>
      <c r="B7" s="41"/>
      <c r="C7" s="41"/>
      <c r="D7" s="41"/>
      <c r="E7" s="41"/>
      <c r="F7" s="41"/>
      <c r="G7" s="159"/>
      <c r="H7" s="153">
        <v>19541.5</v>
      </c>
      <c r="I7" s="154"/>
    </row>
    <row r="8" spans="1:9" x14ac:dyDescent="0.25">
      <c r="A8" s="16" t="s">
        <v>54</v>
      </c>
      <c r="B8" s="17"/>
      <c r="C8" s="17"/>
      <c r="D8" s="17"/>
      <c r="E8" s="17"/>
      <c r="F8" s="17"/>
      <c r="G8" s="18"/>
      <c r="H8" s="51">
        <v>0</v>
      </c>
      <c r="I8" s="52"/>
    </row>
    <row r="9" spans="1:9" ht="15.75" thickBot="1" x14ac:dyDescent="0.3">
      <c r="A9" s="16"/>
      <c r="B9" s="17"/>
      <c r="C9" s="17"/>
      <c r="D9" s="17"/>
      <c r="E9" s="17"/>
      <c r="F9" s="17"/>
      <c r="G9" s="158"/>
      <c r="H9" s="19"/>
      <c r="I9" s="20"/>
    </row>
    <row r="10" spans="1:9" ht="15.75" thickBot="1" x14ac:dyDescent="0.3">
      <c r="A10" s="30" t="s">
        <v>65</v>
      </c>
      <c r="B10" s="31"/>
      <c r="C10" s="31"/>
      <c r="D10" s="31"/>
      <c r="E10" s="31"/>
      <c r="F10" s="31"/>
      <c r="G10" s="160"/>
      <c r="H10" s="33">
        <f>H11+H12+H13+H14+H15+H17+H18+H20+H21+H22+H23+H24+H25+H26+H19</f>
        <v>92873.789999999979</v>
      </c>
      <c r="I10" s="146"/>
    </row>
    <row r="11" spans="1:9" x14ac:dyDescent="0.25">
      <c r="A11" s="35" t="s">
        <v>60</v>
      </c>
      <c r="B11" s="36"/>
      <c r="C11" s="36"/>
      <c r="D11" s="36"/>
      <c r="E11" s="36"/>
      <c r="F11" s="36"/>
      <c r="G11" s="36"/>
      <c r="H11" s="38">
        <v>0</v>
      </c>
      <c r="I11" s="39"/>
    </row>
    <row r="12" spans="1:9" x14ac:dyDescent="0.25">
      <c r="A12" s="16" t="s">
        <v>4</v>
      </c>
      <c r="B12" s="17"/>
      <c r="C12" s="17"/>
      <c r="D12" s="17"/>
      <c r="E12" s="17"/>
      <c r="F12" s="17"/>
      <c r="G12" s="15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5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58"/>
      <c r="H14" s="19">
        <v>990.42</v>
      </c>
      <c r="I14" s="20"/>
    </row>
    <row r="15" spans="1:9" x14ac:dyDescent="0.25">
      <c r="A15" s="55" t="s">
        <v>7</v>
      </c>
      <c r="B15" s="56"/>
      <c r="C15" s="56"/>
      <c r="D15" s="56"/>
      <c r="E15" s="56"/>
      <c r="F15" s="56"/>
      <c r="G15" s="161"/>
      <c r="H15" s="19"/>
      <c r="I15" s="20"/>
    </row>
    <row r="16" spans="1:9" x14ac:dyDescent="0.25">
      <c r="A16" s="55"/>
      <c r="B16" s="56"/>
      <c r="C16" s="56"/>
      <c r="D16" s="56"/>
      <c r="E16" s="56"/>
      <c r="F16" s="56"/>
      <c r="G16" s="161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5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162"/>
      <c r="H18" s="19">
        <v>0</v>
      </c>
      <c r="I18" s="20"/>
    </row>
    <row r="19" spans="1:9" x14ac:dyDescent="0.25">
      <c r="A19" s="16" t="s">
        <v>53</v>
      </c>
      <c r="B19" s="17"/>
      <c r="C19" s="17"/>
      <c r="D19" s="17"/>
      <c r="E19" s="17"/>
      <c r="F19" s="17"/>
      <c r="G19" s="158"/>
      <c r="H19" s="45"/>
      <c r="I19" s="47"/>
    </row>
    <row r="20" spans="1:9" x14ac:dyDescent="0.25">
      <c r="A20" s="48" t="s">
        <v>11</v>
      </c>
      <c r="B20" s="49"/>
      <c r="C20" s="49"/>
      <c r="D20" s="49"/>
      <c r="E20" s="49"/>
      <c r="F20" s="49"/>
      <c r="G20" s="49"/>
      <c r="H20" s="51">
        <v>3273.32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49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49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49"/>
      <c r="H23" s="51">
        <v>14971.5</v>
      </c>
      <c r="I23" s="52"/>
    </row>
    <row r="24" spans="1:9" x14ac:dyDescent="0.25">
      <c r="A24" s="48" t="s">
        <v>51</v>
      </c>
      <c r="B24" s="49"/>
      <c r="C24" s="49"/>
      <c r="D24" s="49"/>
      <c r="E24" s="49"/>
      <c r="F24" s="49"/>
      <c r="G24" s="49"/>
      <c r="H24" s="45">
        <v>55461.09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49"/>
      <c r="H25" s="53">
        <v>17026.560000000001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2"/>
      <c r="H26" s="74">
        <v>1150.9000000000001</v>
      </c>
      <c r="I26" s="75"/>
    </row>
    <row r="27" spans="1:9" s="1" customFormat="1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33">
        <v>78166</v>
      </c>
      <c r="I27" s="163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2"/>
      <c r="H29" s="64">
        <f>H31+H32</f>
        <v>3530</v>
      </c>
      <c r="I29" s="65"/>
    </row>
    <row r="30" spans="1:9" x14ac:dyDescent="0.25">
      <c r="A30" s="35" t="s">
        <v>142</v>
      </c>
      <c r="B30" s="36"/>
      <c r="C30" s="36"/>
      <c r="D30" s="36"/>
      <c r="E30" s="36"/>
      <c r="F30" s="36"/>
      <c r="G30" s="37"/>
      <c r="H30" s="155"/>
      <c r="I30" s="195"/>
    </row>
    <row r="31" spans="1:9" x14ac:dyDescent="0.25">
      <c r="A31" s="127" t="s">
        <v>164</v>
      </c>
      <c r="B31" s="128"/>
      <c r="C31" s="128"/>
      <c r="D31" s="128"/>
      <c r="E31" s="128"/>
      <c r="F31" s="128"/>
      <c r="G31" s="129"/>
      <c r="H31" s="130">
        <v>1700</v>
      </c>
      <c r="I31" s="131"/>
    </row>
    <row r="32" spans="1:9" ht="15.75" thickBot="1" x14ac:dyDescent="0.3">
      <c r="A32" s="113" t="s">
        <v>165</v>
      </c>
      <c r="B32" s="114"/>
      <c r="C32" s="114"/>
      <c r="D32" s="114"/>
      <c r="E32" s="114"/>
      <c r="F32" s="114"/>
      <c r="G32" s="115"/>
      <c r="H32" s="193">
        <v>1830</v>
      </c>
      <c r="I32" s="194"/>
    </row>
    <row r="33" spans="1:9" ht="15.75" thickBot="1" x14ac:dyDescent="0.3">
      <c r="A33" s="61" t="s">
        <v>14</v>
      </c>
      <c r="B33" s="62"/>
      <c r="C33" s="62"/>
      <c r="D33" s="62"/>
      <c r="E33" s="62"/>
      <c r="F33" s="62"/>
      <c r="G33" s="62"/>
      <c r="H33" s="64">
        <f>H10+H29</f>
        <v>96403.789999999979</v>
      </c>
      <c r="I33" s="10"/>
    </row>
    <row r="34" spans="1:9" x14ac:dyDescent="0.25">
      <c r="A34" s="53"/>
      <c r="B34" s="196"/>
      <c r="C34" s="196"/>
      <c r="D34" s="196"/>
      <c r="E34" s="196"/>
      <c r="F34" s="196"/>
      <c r="G34" s="196"/>
      <c r="H34" s="104"/>
      <c r="I34" s="105"/>
    </row>
    <row r="35" spans="1:9" x14ac:dyDescent="0.25">
      <c r="A35" s="40" t="s">
        <v>102</v>
      </c>
      <c r="B35" s="41"/>
      <c r="C35" s="41"/>
      <c r="D35" s="41"/>
      <c r="E35" s="41"/>
      <c r="F35" s="41"/>
      <c r="G35" s="159"/>
      <c r="H35" s="97">
        <f>H4+H10-H27</f>
        <v>122298.20999999996</v>
      </c>
      <c r="I35" s="98"/>
    </row>
    <row r="36" spans="1:9" x14ac:dyDescent="0.25">
      <c r="A36" s="40" t="s">
        <v>103</v>
      </c>
      <c r="B36" s="41"/>
      <c r="C36" s="41"/>
      <c r="D36" s="41"/>
      <c r="E36" s="41"/>
      <c r="F36" s="41"/>
      <c r="G36" s="159"/>
      <c r="H36" s="43">
        <f>H6+H7+H8-H29</f>
        <v>213576.32000000001</v>
      </c>
      <c r="I36" s="44"/>
    </row>
    <row r="37" spans="1:9" x14ac:dyDescent="0.25">
      <c r="A37" s="26"/>
      <c r="B37" s="103"/>
      <c r="C37" s="103"/>
      <c r="D37" s="103"/>
      <c r="E37" s="103"/>
      <c r="F37" s="103"/>
      <c r="G37" s="103"/>
      <c r="H37" s="26"/>
      <c r="I37" s="27"/>
    </row>
    <row r="38" spans="1:9" x14ac:dyDescent="0.25">
      <c r="A38" s="40" t="s">
        <v>15</v>
      </c>
      <c r="B38" s="41"/>
      <c r="C38" s="41"/>
      <c r="D38" s="41"/>
      <c r="E38" s="41"/>
      <c r="F38" s="41"/>
      <c r="G38" s="159"/>
      <c r="H38" s="19"/>
      <c r="I38" s="20"/>
    </row>
    <row r="39" spans="1:9" x14ac:dyDescent="0.25">
      <c r="A39" s="48" t="s">
        <v>16</v>
      </c>
      <c r="B39" s="49"/>
      <c r="C39" s="49"/>
      <c r="D39" s="49"/>
      <c r="E39" s="49"/>
      <c r="F39" s="49"/>
      <c r="G39" s="49"/>
      <c r="H39" s="182">
        <v>15</v>
      </c>
      <c r="I39" s="183"/>
    </row>
    <row r="40" spans="1:9" ht="15.75" thickBot="1" x14ac:dyDescent="0.3">
      <c r="A40" s="86" t="s">
        <v>55</v>
      </c>
      <c r="B40" s="87"/>
      <c r="C40" s="87"/>
      <c r="D40" s="87"/>
      <c r="E40" s="87"/>
      <c r="F40" s="87"/>
      <c r="G40" s="87"/>
      <c r="H40" s="106">
        <f>(H10/H27+H29/H7)*H39</f>
        <v>20.532032469360075</v>
      </c>
      <c r="I40" s="107"/>
    </row>
    <row r="43" spans="1:9" x14ac:dyDescent="0.25">
      <c r="A43" s="80" t="s">
        <v>19</v>
      </c>
      <c r="B43" s="80"/>
      <c r="C43" s="80"/>
      <c r="G43" s="80" t="s">
        <v>20</v>
      </c>
      <c r="H43" s="80"/>
      <c r="I43" s="80"/>
    </row>
  </sheetData>
  <mergeCells count="78"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  <mergeCell ref="H15:I16"/>
    <mergeCell ref="A17:G17"/>
    <mergeCell ref="H17:I17"/>
    <mergeCell ref="A18:G18"/>
    <mergeCell ref="H18:I18"/>
    <mergeCell ref="A15:G16"/>
    <mergeCell ref="A7:G7"/>
    <mergeCell ref="H7:I7"/>
    <mergeCell ref="A9:G9"/>
    <mergeCell ref="H9:I9"/>
    <mergeCell ref="A14:G14"/>
    <mergeCell ref="H14:I14"/>
    <mergeCell ref="A10:G10"/>
    <mergeCell ref="H10:I10"/>
    <mergeCell ref="A12:G12"/>
    <mergeCell ref="H12:I12"/>
    <mergeCell ref="A13:G13"/>
    <mergeCell ref="H13:I13"/>
    <mergeCell ref="A8:G8"/>
    <mergeCell ref="H8:I8"/>
    <mergeCell ref="A11:G11"/>
    <mergeCell ref="H11:I11"/>
    <mergeCell ref="A19:G19"/>
    <mergeCell ref="H19:I19"/>
    <mergeCell ref="A28:G28"/>
    <mergeCell ref="H28:I28"/>
    <mergeCell ref="A22:G22"/>
    <mergeCell ref="H22:I22"/>
    <mergeCell ref="A23:G23"/>
    <mergeCell ref="H23:I23"/>
    <mergeCell ref="A24:G24"/>
    <mergeCell ref="H24:I24"/>
    <mergeCell ref="A21:G21"/>
    <mergeCell ref="H21:I21"/>
    <mergeCell ref="A27:G27"/>
    <mergeCell ref="H27:I27"/>
    <mergeCell ref="A25:G25"/>
    <mergeCell ref="H25:I25"/>
    <mergeCell ref="A38:G38"/>
    <mergeCell ref="H38:I38"/>
    <mergeCell ref="A36:G36"/>
    <mergeCell ref="H36:I36"/>
    <mergeCell ref="A20:G20"/>
    <mergeCell ref="H20:I20"/>
    <mergeCell ref="A26:G26"/>
    <mergeCell ref="H26:I26"/>
    <mergeCell ref="A34:G34"/>
    <mergeCell ref="H34:I34"/>
    <mergeCell ref="A35:G35"/>
    <mergeCell ref="H35:I35"/>
    <mergeCell ref="A37:G37"/>
    <mergeCell ref="H37:I37"/>
    <mergeCell ref="A43:C43"/>
    <mergeCell ref="G43:I43"/>
    <mergeCell ref="A39:G39"/>
    <mergeCell ref="H39:I39"/>
    <mergeCell ref="A29:G29"/>
    <mergeCell ref="H29:I29"/>
    <mergeCell ref="A31:G31"/>
    <mergeCell ref="H31:I31"/>
    <mergeCell ref="A32:G32"/>
    <mergeCell ref="H32:I32"/>
    <mergeCell ref="A30:G30"/>
    <mergeCell ref="H30:I30"/>
    <mergeCell ref="A40:G40"/>
    <mergeCell ref="H40:I40"/>
    <mergeCell ref="A33:G33"/>
    <mergeCell ref="H33:I3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0" workbookViewId="0">
      <selection activeCell="L38" sqref="L38"/>
    </sheetView>
  </sheetViews>
  <sheetFormatPr defaultRowHeight="15" x14ac:dyDescent="0.25"/>
  <sheetData>
    <row r="1" spans="1:11" ht="18.75" x14ac:dyDescent="0.3">
      <c r="A1" s="4" t="s">
        <v>35</v>
      </c>
      <c r="B1" s="4"/>
      <c r="C1" s="4"/>
      <c r="D1" s="4"/>
      <c r="E1" s="4"/>
      <c r="F1" s="4"/>
      <c r="G1" s="4"/>
      <c r="H1" s="4"/>
      <c r="I1" s="4"/>
    </row>
    <row r="2" spans="1:11" ht="15.75" thickBot="1" x14ac:dyDescent="0.3">
      <c r="C2" s="96" t="s">
        <v>77</v>
      </c>
      <c r="D2" s="96"/>
      <c r="E2" s="96"/>
      <c r="F2" s="96"/>
    </row>
    <row r="3" spans="1:11" ht="15.75" thickBot="1" x14ac:dyDescent="0.3">
      <c r="A3" s="6"/>
      <c r="B3" s="7"/>
      <c r="C3" s="7"/>
      <c r="D3" s="7"/>
      <c r="E3" s="7"/>
      <c r="F3" s="7"/>
      <c r="G3" s="7"/>
      <c r="H3" s="9" t="s">
        <v>2</v>
      </c>
      <c r="I3" s="10"/>
    </row>
    <row r="4" spans="1:11" x14ac:dyDescent="0.25">
      <c r="A4" s="11" t="s">
        <v>90</v>
      </c>
      <c r="B4" s="12"/>
      <c r="C4" s="12"/>
      <c r="D4" s="12"/>
      <c r="E4" s="12"/>
      <c r="F4" s="12"/>
      <c r="G4" s="12"/>
      <c r="H4" s="14">
        <v>148222.88</v>
      </c>
      <c r="I4" s="15"/>
    </row>
    <row r="5" spans="1:11" x14ac:dyDescent="0.25">
      <c r="A5" s="26"/>
      <c r="B5" s="103"/>
      <c r="C5" s="103"/>
      <c r="D5" s="103"/>
      <c r="E5" s="103"/>
      <c r="F5" s="103"/>
      <c r="G5" s="27"/>
      <c r="H5" s="26"/>
      <c r="I5" s="27"/>
    </row>
    <row r="6" spans="1:11" x14ac:dyDescent="0.25">
      <c r="A6" s="11" t="s">
        <v>104</v>
      </c>
      <c r="B6" s="12"/>
      <c r="C6" s="12"/>
      <c r="D6" s="12"/>
      <c r="E6" s="12"/>
      <c r="F6" s="12"/>
      <c r="G6" s="12"/>
      <c r="H6" s="26">
        <v>182106.87</v>
      </c>
      <c r="I6" s="27"/>
    </row>
    <row r="7" spans="1:11" x14ac:dyDescent="0.25">
      <c r="A7" s="40" t="s">
        <v>69</v>
      </c>
      <c r="B7" s="41"/>
      <c r="C7" s="41"/>
      <c r="D7" s="41"/>
      <c r="E7" s="41"/>
      <c r="F7" s="41"/>
      <c r="G7" s="159"/>
      <c r="H7" s="84">
        <v>30823.71</v>
      </c>
      <c r="I7" s="85"/>
    </row>
    <row r="8" spans="1:11" x14ac:dyDescent="0.25">
      <c r="A8" s="16" t="s">
        <v>54</v>
      </c>
      <c r="B8" s="17"/>
      <c r="C8" s="17"/>
      <c r="D8" s="17"/>
      <c r="E8" s="17"/>
      <c r="F8" s="17"/>
      <c r="G8" s="18"/>
      <c r="H8" s="51">
        <v>4020</v>
      </c>
      <c r="I8" s="52"/>
    </row>
    <row r="9" spans="1:11" ht="15.75" thickBot="1" x14ac:dyDescent="0.3">
      <c r="A9" s="16"/>
      <c r="B9" s="17"/>
      <c r="C9" s="17"/>
      <c r="D9" s="17"/>
      <c r="E9" s="17"/>
      <c r="F9" s="17"/>
      <c r="G9" s="158"/>
      <c r="H9" s="19"/>
      <c r="I9" s="20"/>
    </row>
    <row r="10" spans="1:11" ht="15.75" thickBot="1" x14ac:dyDescent="0.3">
      <c r="A10" s="30" t="s">
        <v>65</v>
      </c>
      <c r="B10" s="31"/>
      <c r="C10" s="31"/>
      <c r="D10" s="31"/>
      <c r="E10" s="31"/>
      <c r="F10" s="31"/>
      <c r="G10" s="160"/>
      <c r="H10" s="33">
        <f>H11+H12+H13+H14+H15+H17+H18+H30+H20+H21+H22+H23+H24+H25+H26+H19</f>
        <v>73174.06</v>
      </c>
      <c r="I10" s="146"/>
    </row>
    <row r="11" spans="1:11" x14ac:dyDescent="0.25">
      <c r="A11" s="35" t="s">
        <v>60</v>
      </c>
      <c r="B11" s="36"/>
      <c r="C11" s="36"/>
      <c r="D11" s="36"/>
      <c r="E11" s="36"/>
      <c r="F11" s="36"/>
      <c r="G11" s="36"/>
      <c r="H11" s="99">
        <v>1310.51</v>
      </c>
      <c r="I11" s="100"/>
      <c r="K11" s="1"/>
    </row>
    <row r="12" spans="1:11" x14ac:dyDescent="0.25">
      <c r="A12" s="16" t="s">
        <v>4</v>
      </c>
      <c r="B12" s="17"/>
      <c r="C12" s="17"/>
      <c r="D12" s="17"/>
      <c r="E12" s="17"/>
      <c r="F12" s="17"/>
      <c r="G12" s="158"/>
      <c r="H12" s="19"/>
      <c r="I12" s="20"/>
    </row>
    <row r="13" spans="1:11" x14ac:dyDescent="0.25">
      <c r="A13" s="16" t="s">
        <v>5</v>
      </c>
      <c r="B13" s="17"/>
      <c r="C13" s="17"/>
      <c r="D13" s="17"/>
      <c r="E13" s="17"/>
      <c r="F13" s="17"/>
      <c r="G13" s="158"/>
      <c r="H13" s="19"/>
      <c r="I13" s="20"/>
    </row>
    <row r="14" spans="1:11" x14ac:dyDescent="0.25">
      <c r="A14" s="16" t="s">
        <v>6</v>
      </c>
      <c r="B14" s="17"/>
      <c r="C14" s="17"/>
      <c r="D14" s="17"/>
      <c r="E14" s="17"/>
      <c r="F14" s="17"/>
      <c r="G14" s="158"/>
      <c r="H14" s="19">
        <v>990.42</v>
      </c>
      <c r="I14" s="20"/>
    </row>
    <row r="15" spans="1:11" x14ac:dyDescent="0.25">
      <c r="A15" s="55" t="s">
        <v>7</v>
      </c>
      <c r="B15" s="56"/>
      <c r="C15" s="56"/>
      <c r="D15" s="56"/>
      <c r="E15" s="56"/>
      <c r="F15" s="56"/>
      <c r="G15" s="161"/>
      <c r="H15" s="19"/>
      <c r="I15" s="20"/>
    </row>
    <row r="16" spans="1:11" x14ac:dyDescent="0.25">
      <c r="A16" s="55"/>
      <c r="B16" s="56"/>
      <c r="C16" s="56"/>
      <c r="D16" s="56"/>
      <c r="E16" s="56"/>
      <c r="F16" s="56"/>
      <c r="G16" s="161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58"/>
      <c r="H17" s="19"/>
      <c r="I17" s="20"/>
    </row>
    <row r="18" spans="1:9" x14ac:dyDescent="0.25">
      <c r="A18" s="58" t="s">
        <v>0</v>
      </c>
      <c r="B18" s="59"/>
      <c r="C18" s="59"/>
      <c r="D18" s="59"/>
      <c r="E18" s="59"/>
      <c r="F18" s="59"/>
      <c r="G18" s="162"/>
      <c r="H18" s="19">
        <v>0</v>
      </c>
      <c r="I18" s="20"/>
    </row>
    <row r="19" spans="1:9" x14ac:dyDescent="0.25">
      <c r="A19" s="16" t="s">
        <v>53</v>
      </c>
      <c r="B19" s="17"/>
      <c r="C19" s="17"/>
      <c r="D19" s="17"/>
      <c r="E19" s="17"/>
      <c r="F19" s="17"/>
      <c r="G19" s="158"/>
      <c r="H19" s="45">
        <v>1016.16</v>
      </c>
      <c r="I19" s="47"/>
    </row>
    <row r="20" spans="1:9" x14ac:dyDescent="0.25">
      <c r="A20" s="48" t="s">
        <v>11</v>
      </c>
      <c r="B20" s="49"/>
      <c r="C20" s="49"/>
      <c r="D20" s="49"/>
      <c r="E20" s="49"/>
      <c r="F20" s="49"/>
      <c r="G20" s="49"/>
      <c r="H20" s="51">
        <v>2152.3200000000002</v>
      </c>
      <c r="I20" s="52"/>
    </row>
    <row r="21" spans="1:9" x14ac:dyDescent="0.25">
      <c r="A21" s="48" t="s">
        <v>17</v>
      </c>
      <c r="B21" s="49"/>
      <c r="C21" s="49"/>
      <c r="D21" s="49"/>
      <c r="E21" s="49"/>
      <c r="F21" s="49"/>
      <c r="G21" s="49"/>
      <c r="H21" s="45"/>
      <c r="I21" s="47"/>
    </row>
    <row r="22" spans="1:9" x14ac:dyDescent="0.25">
      <c r="A22" s="48" t="s">
        <v>18</v>
      </c>
      <c r="B22" s="49"/>
      <c r="C22" s="49"/>
      <c r="D22" s="49"/>
      <c r="E22" s="49"/>
      <c r="F22" s="49"/>
      <c r="G22" s="49"/>
      <c r="H22" s="53"/>
      <c r="I22" s="54"/>
    </row>
    <row r="23" spans="1:9" x14ac:dyDescent="0.25">
      <c r="A23" s="48" t="s">
        <v>12</v>
      </c>
      <c r="B23" s="49"/>
      <c r="C23" s="49"/>
      <c r="D23" s="49"/>
      <c r="E23" s="49"/>
      <c r="F23" s="49"/>
      <c r="G23" s="49"/>
      <c r="H23" s="51">
        <v>12623.77</v>
      </c>
      <c r="I23" s="52"/>
    </row>
    <row r="24" spans="1:9" x14ac:dyDescent="0.25">
      <c r="A24" s="48" t="s">
        <v>51</v>
      </c>
      <c r="B24" s="49"/>
      <c r="C24" s="49"/>
      <c r="D24" s="49"/>
      <c r="E24" s="49"/>
      <c r="F24" s="49"/>
      <c r="G24" s="49"/>
      <c r="H24" s="45">
        <v>41262.42</v>
      </c>
      <c r="I24" s="47"/>
    </row>
    <row r="25" spans="1:9" x14ac:dyDescent="0.25">
      <c r="A25" s="48" t="s">
        <v>13</v>
      </c>
      <c r="B25" s="49"/>
      <c r="C25" s="49"/>
      <c r="D25" s="49"/>
      <c r="E25" s="49"/>
      <c r="F25" s="49"/>
      <c r="G25" s="49"/>
      <c r="H25" s="53">
        <v>12667.56</v>
      </c>
      <c r="I25" s="54"/>
    </row>
    <row r="26" spans="1:9" ht="15.75" thickBot="1" x14ac:dyDescent="0.3">
      <c r="A26" s="71" t="s">
        <v>50</v>
      </c>
      <c r="B26" s="72"/>
      <c r="C26" s="72"/>
      <c r="D26" s="72"/>
      <c r="E26" s="72"/>
      <c r="F26" s="72"/>
      <c r="G26" s="72"/>
      <c r="H26" s="74">
        <v>1150.9000000000001</v>
      </c>
      <c r="I26" s="75"/>
    </row>
    <row r="27" spans="1:9" s="1" customFormat="1" ht="15.75" thickBot="1" x14ac:dyDescent="0.3">
      <c r="A27" s="30" t="s">
        <v>64</v>
      </c>
      <c r="B27" s="31"/>
      <c r="C27" s="31"/>
      <c r="D27" s="31"/>
      <c r="E27" s="31"/>
      <c r="F27" s="31"/>
      <c r="G27" s="32"/>
      <c r="H27" s="69">
        <v>71831.81</v>
      </c>
      <c r="I27" s="70"/>
    </row>
    <row r="28" spans="1:9" ht="15.75" thickBot="1" x14ac:dyDescent="0.3">
      <c r="A28" s="124"/>
      <c r="B28" s="125"/>
      <c r="C28" s="125"/>
      <c r="D28" s="125"/>
      <c r="E28" s="125"/>
      <c r="F28" s="125"/>
      <c r="G28" s="126"/>
      <c r="H28" s="124"/>
      <c r="I28" s="126"/>
    </row>
    <row r="29" spans="1:9" ht="15.75" thickBot="1" x14ac:dyDescent="0.3">
      <c r="A29" s="61" t="s">
        <v>68</v>
      </c>
      <c r="B29" s="62"/>
      <c r="C29" s="62"/>
      <c r="D29" s="62"/>
      <c r="E29" s="62"/>
      <c r="F29" s="62"/>
      <c r="G29" s="62"/>
      <c r="H29" s="64">
        <f>H31+H32</f>
        <v>21492</v>
      </c>
      <c r="I29" s="10"/>
    </row>
    <row r="30" spans="1:9" x14ac:dyDescent="0.25">
      <c r="A30" s="21" t="s">
        <v>142</v>
      </c>
      <c r="B30" s="22"/>
      <c r="C30" s="22"/>
      <c r="D30" s="22"/>
      <c r="E30" s="22"/>
      <c r="F30" s="22"/>
      <c r="G30" s="22"/>
      <c r="H30" s="24"/>
      <c r="I30" s="25"/>
    </row>
    <row r="31" spans="1:9" x14ac:dyDescent="0.25">
      <c r="A31" s="127" t="s">
        <v>149</v>
      </c>
      <c r="B31" s="128"/>
      <c r="C31" s="128"/>
      <c r="D31" s="128"/>
      <c r="E31" s="128"/>
      <c r="F31" s="128"/>
      <c r="G31" s="129"/>
      <c r="H31" s="130">
        <v>3500</v>
      </c>
      <c r="I31" s="131"/>
    </row>
    <row r="32" spans="1:9" x14ac:dyDescent="0.25">
      <c r="A32" s="127" t="s">
        <v>148</v>
      </c>
      <c r="B32" s="128"/>
      <c r="C32" s="128"/>
      <c r="D32" s="128"/>
      <c r="E32" s="128"/>
      <c r="F32" s="128"/>
      <c r="G32" s="129"/>
      <c r="H32" s="201">
        <v>17992</v>
      </c>
      <c r="I32" s="202"/>
    </row>
    <row r="33" spans="1:9" ht="15.75" thickBot="1" x14ac:dyDescent="0.3">
      <c r="A33" s="137"/>
      <c r="B33" s="138"/>
      <c r="C33" s="138"/>
      <c r="D33" s="138"/>
      <c r="E33" s="138"/>
      <c r="F33" s="138"/>
      <c r="G33" s="139"/>
      <c r="H33" s="106"/>
      <c r="I33" s="107"/>
    </row>
    <row r="34" spans="1:9" ht="15.75" thickBot="1" x14ac:dyDescent="0.3">
      <c r="A34" s="61" t="s">
        <v>14</v>
      </c>
      <c r="B34" s="62"/>
      <c r="C34" s="62"/>
      <c r="D34" s="62"/>
      <c r="E34" s="62"/>
      <c r="F34" s="62"/>
      <c r="G34" s="62"/>
      <c r="H34" s="64">
        <f>H10+H29</f>
        <v>94666.06</v>
      </c>
      <c r="I34" s="65"/>
    </row>
    <row r="35" spans="1:9" x14ac:dyDescent="0.25">
      <c r="A35" s="66"/>
      <c r="B35" s="67"/>
      <c r="C35" s="67"/>
      <c r="D35" s="67"/>
      <c r="E35" s="67"/>
      <c r="F35" s="67"/>
      <c r="G35" s="67"/>
      <c r="H35" s="104"/>
      <c r="I35" s="105"/>
    </row>
    <row r="36" spans="1:9" x14ac:dyDescent="0.25">
      <c r="A36" s="11" t="s">
        <v>91</v>
      </c>
      <c r="B36" s="12"/>
      <c r="C36" s="12"/>
      <c r="D36" s="12"/>
      <c r="E36" s="12"/>
      <c r="F36" s="12"/>
      <c r="G36" s="12"/>
      <c r="H36" s="43">
        <f>H4+H10-H27</f>
        <v>149565.13</v>
      </c>
      <c r="I36" s="44"/>
    </row>
    <row r="37" spans="1:9" x14ac:dyDescent="0.25">
      <c r="A37" s="11" t="s">
        <v>105</v>
      </c>
      <c r="B37" s="12"/>
      <c r="C37" s="12"/>
      <c r="D37" s="12"/>
      <c r="E37" s="12"/>
      <c r="F37" s="12"/>
      <c r="G37" s="12"/>
      <c r="H37" s="43">
        <f>H6+H7+H8-H29</f>
        <v>195458.58</v>
      </c>
      <c r="I37" s="44"/>
    </row>
    <row r="38" spans="1:9" x14ac:dyDescent="0.25">
      <c r="A38" s="40"/>
      <c r="B38" s="41"/>
      <c r="C38" s="41"/>
      <c r="D38" s="41"/>
      <c r="E38" s="41"/>
      <c r="F38" s="41"/>
      <c r="G38" s="159"/>
      <c r="H38" s="26"/>
      <c r="I38" s="27"/>
    </row>
    <row r="39" spans="1:9" x14ac:dyDescent="0.25">
      <c r="A39" s="16" t="s">
        <v>15</v>
      </c>
      <c r="B39" s="17"/>
      <c r="C39" s="17"/>
      <c r="D39" s="17"/>
      <c r="E39" s="17"/>
      <c r="F39" s="17"/>
      <c r="G39" s="158"/>
      <c r="H39" s="19"/>
      <c r="I39" s="20"/>
    </row>
    <row r="40" spans="1:9" x14ac:dyDescent="0.25">
      <c r="A40" s="48" t="s">
        <v>16</v>
      </c>
      <c r="B40" s="49"/>
      <c r="C40" s="49"/>
      <c r="D40" s="49"/>
      <c r="E40" s="49"/>
      <c r="F40" s="49"/>
      <c r="G40" s="49"/>
      <c r="H40" s="43">
        <v>11.6</v>
      </c>
      <c r="I40" s="44"/>
    </row>
    <row r="41" spans="1:9" ht="15.75" thickBot="1" x14ac:dyDescent="0.3">
      <c r="A41" s="86" t="s">
        <v>55</v>
      </c>
      <c r="B41" s="87"/>
      <c r="C41" s="87"/>
      <c r="D41" s="87"/>
      <c r="E41" s="87"/>
      <c r="F41" s="87"/>
      <c r="G41" s="87"/>
      <c r="H41" s="106">
        <f>(H10/H27+H29/H7)*H40</f>
        <v>19.904921029187239</v>
      </c>
      <c r="I41" s="107"/>
    </row>
    <row r="44" spans="1:9" x14ac:dyDescent="0.25">
      <c r="A44" s="80" t="s">
        <v>19</v>
      </c>
      <c r="B44" s="80"/>
      <c r="C44" s="80"/>
      <c r="G44" s="80" t="s">
        <v>20</v>
      </c>
      <c r="H44" s="80"/>
      <c r="I44" s="80"/>
    </row>
  </sheetData>
  <mergeCells count="80">
    <mergeCell ref="A33:G33"/>
    <mergeCell ref="H33:I33"/>
    <mergeCell ref="A31:G31"/>
    <mergeCell ref="H31:I31"/>
    <mergeCell ref="A32:G32"/>
    <mergeCell ref="H32:I32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  <mergeCell ref="A7:G7"/>
    <mergeCell ref="H7:I7"/>
    <mergeCell ref="A9:G9"/>
    <mergeCell ref="H9:I9"/>
    <mergeCell ref="A27:G27"/>
    <mergeCell ref="H27:I27"/>
    <mergeCell ref="H15:I16"/>
    <mergeCell ref="A17:G17"/>
    <mergeCell ref="H17:I17"/>
    <mergeCell ref="A10:G10"/>
    <mergeCell ref="H10:I10"/>
    <mergeCell ref="A14:G14"/>
    <mergeCell ref="H14:I14"/>
    <mergeCell ref="A15:G16"/>
    <mergeCell ref="A11:G11"/>
    <mergeCell ref="H11:I11"/>
    <mergeCell ref="A12:G12"/>
    <mergeCell ref="H12:I12"/>
    <mergeCell ref="A13:G13"/>
    <mergeCell ref="H13:I13"/>
    <mergeCell ref="A18:G18"/>
    <mergeCell ref="H18:I18"/>
    <mergeCell ref="A30:G30"/>
    <mergeCell ref="H30:I30"/>
    <mergeCell ref="A20:G20"/>
    <mergeCell ref="H20:I20"/>
    <mergeCell ref="A19:G19"/>
    <mergeCell ref="A21:G21"/>
    <mergeCell ref="H21:I21"/>
    <mergeCell ref="A22:G22"/>
    <mergeCell ref="H22:I22"/>
    <mergeCell ref="A23:G23"/>
    <mergeCell ref="H23:I23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H34:I34"/>
    <mergeCell ref="A35:G35"/>
    <mergeCell ref="H35:I35"/>
    <mergeCell ref="A36:G36"/>
    <mergeCell ref="H36:I36"/>
    <mergeCell ref="A41:G41"/>
    <mergeCell ref="H41:I41"/>
    <mergeCell ref="A44:C44"/>
    <mergeCell ref="G44:I44"/>
    <mergeCell ref="A8:G8"/>
    <mergeCell ref="H8:I8"/>
    <mergeCell ref="H19:I19"/>
    <mergeCell ref="A38:G38"/>
    <mergeCell ref="H38:I38"/>
    <mergeCell ref="A39:G39"/>
    <mergeCell ref="H39:I39"/>
    <mergeCell ref="A40:G40"/>
    <mergeCell ref="H40:I40"/>
    <mergeCell ref="A37:G37"/>
    <mergeCell ref="H37:I37"/>
    <mergeCell ref="A34:G3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Крас 41А </vt:lpstr>
      <vt:lpstr>Цв бул 31 </vt:lpstr>
      <vt:lpstr>Пир 34 1</vt:lpstr>
      <vt:lpstr>пирог 6А</vt:lpstr>
      <vt:lpstr>гаг 44</vt:lpstr>
      <vt:lpstr>Гаг 25 </vt:lpstr>
      <vt:lpstr>Гуков 10 </vt:lpstr>
      <vt:lpstr>Полт 19 6 </vt:lpstr>
      <vt:lpstr>Пирог 34 2 </vt:lpstr>
      <vt:lpstr>Красн 39</vt:lpstr>
      <vt:lpstr>Гаг 20 </vt:lpstr>
      <vt:lpstr>Гаг 23</vt:lpstr>
      <vt:lpstr>Гаг 29А </vt:lpstr>
      <vt:lpstr>Гаг 48 </vt:lpstr>
      <vt:lpstr>Гаг 50</vt:lpstr>
      <vt:lpstr>Гаг 62</vt:lpstr>
      <vt:lpstr>Карл Л 13</vt:lpstr>
      <vt:lpstr>Крас 15 </vt:lpstr>
      <vt:lpstr>Крас 39А </vt:lpstr>
      <vt:lpstr>Новос 13</vt:lpstr>
      <vt:lpstr>Чайк 31</vt:lpstr>
      <vt:lpstr>Чайк 33 </vt:lpstr>
      <vt:lpstr>Гаг40 </vt:lpstr>
      <vt:lpstr>Пирог 20 </vt:lpstr>
      <vt:lpstr>Цвет бул.44 </vt:lpstr>
      <vt:lpstr>Виног 224 9</vt:lpstr>
      <vt:lpstr>Красн 13</vt:lpstr>
      <vt:lpstr>Цве бул 11</vt:lpstr>
      <vt:lpstr>Чайк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777</cp:lastModifiedBy>
  <cp:lastPrinted>2017-03-27T07:04:18Z</cp:lastPrinted>
  <dcterms:created xsi:type="dcterms:W3CDTF">2014-09-05T04:32:54Z</dcterms:created>
  <dcterms:modified xsi:type="dcterms:W3CDTF">2017-03-27T07:04:22Z</dcterms:modified>
</cp:coreProperties>
</file>