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275" windowWidth="17115" windowHeight="6870" firstSheet="5" activeTab="14"/>
  </bookViews>
  <sheets>
    <sheet name="Крас 41А " sheetId="28" r:id="rId1"/>
    <sheet name="Цв бул 31 " sheetId="30" r:id="rId2"/>
    <sheet name="Пир 34 1" sheetId="31" r:id="rId3"/>
    <sheet name="пирог 6А" sheetId="32" r:id="rId4"/>
    <sheet name="гаг 44" sheetId="33" r:id="rId5"/>
    <sheet name="Гаг 25 " sheetId="34" r:id="rId6"/>
    <sheet name="Гуков 10 " sheetId="35" r:id="rId7"/>
    <sheet name="Полт 19 6 " sheetId="36" r:id="rId8"/>
    <sheet name="Пирог 34 2 " sheetId="37" r:id="rId9"/>
    <sheet name="Красн 39" sheetId="38" r:id="rId10"/>
    <sheet name="Гаг 20 " sheetId="39" r:id="rId11"/>
    <sheet name="Гаг 23" sheetId="40" r:id="rId12"/>
    <sheet name="Гаг 29А " sheetId="41" r:id="rId13"/>
    <sheet name="Гаг 48 " sheetId="42" r:id="rId14"/>
    <sheet name="Гаг 50" sheetId="43" r:id="rId15"/>
    <sheet name="Гаг 62" sheetId="45" r:id="rId16"/>
    <sheet name="Карл Л 13" sheetId="46" r:id="rId17"/>
    <sheet name="Крас 15 " sheetId="47" r:id="rId18"/>
    <sheet name="Крас 39А " sheetId="48" r:id="rId19"/>
    <sheet name="Новос 13" sheetId="49" r:id="rId20"/>
    <sheet name="Чайк 31" sheetId="50" r:id="rId21"/>
    <sheet name="Чайк 33 " sheetId="51" r:id="rId22"/>
    <sheet name="Гаг40 " sheetId="52" r:id="rId23"/>
    <sheet name="Пирог 20 " sheetId="53" r:id="rId24"/>
    <sheet name="Цвет бул.44 " sheetId="54" r:id="rId25"/>
    <sheet name="Виног 224 9" sheetId="55" r:id="rId26"/>
    <sheet name="Красн 13" sheetId="56" r:id="rId27"/>
    <sheet name="Цве бул 11" sheetId="57" r:id="rId28"/>
    <sheet name="Чайк 6" sheetId="58" r:id="rId29"/>
  </sheets>
  <calcPr calcId="144525"/>
</workbook>
</file>

<file path=xl/calcChain.xml><?xml version="1.0" encoding="utf-8"?>
<calcChain xmlns="http://schemas.openxmlformats.org/spreadsheetml/2006/main">
  <c r="H41" i="31" l="1"/>
  <c r="H41" i="37" l="1"/>
  <c r="H42" i="35" l="1"/>
  <c r="H10" i="30" l="1"/>
  <c r="H29" i="57" l="1"/>
  <c r="H39" i="49" l="1"/>
  <c r="H29" i="49"/>
  <c r="H40" i="46" l="1"/>
  <c r="H29" i="46"/>
  <c r="H10" i="46"/>
  <c r="H10" i="51" l="1"/>
  <c r="H42" i="58" l="1"/>
  <c r="H30" i="58"/>
  <c r="H40" i="55" l="1"/>
  <c r="H36" i="55"/>
  <c r="H30" i="55"/>
  <c r="H40" i="36" l="1"/>
  <c r="H29" i="36"/>
  <c r="H38" i="42" l="1"/>
  <c r="H28" i="42"/>
  <c r="H34" i="34" l="1"/>
  <c r="H40" i="43" l="1"/>
  <c r="H44" i="41" l="1"/>
  <c r="H39" i="41"/>
  <c r="H32" i="41"/>
  <c r="H39" i="45" l="1"/>
  <c r="H29" i="45"/>
  <c r="H39" i="38" l="1"/>
  <c r="H29" i="38"/>
  <c r="H40" i="48" l="1"/>
  <c r="H29" i="48"/>
  <c r="H28" i="47" l="1"/>
  <c r="H40" i="53" l="1"/>
  <c r="H30" i="53"/>
  <c r="H41" i="32" l="1"/>
  <c r="H37" i="32"/>
  <c r="H29" i="32"/>
  <c r="H29" i="37" l="1"/>
  <c r="H29" i="31" l="1"/>
  <c r="H29" i="35" l="1"/>
  <c r="H29" i="28" l="1"/>
  <c r="H37" i="37" l="1"/>
  <c r="H36" i="36"/>
  <c r="H37" i="31"/>
  <c r="H34" i="30"/>
  <c r="H34" i="50" l="1"/>
  <c r="H38" i="28" l="1"/>
  <c r="H37" i="35" l="1"/>
  <c r="H29" i="43" l="1"/>
  <c r="H36" i="43" s="1"/>
  <c r="H38" i="58"/>
  <c r="H10" i="37" l="1"/>
  <c r="H35" i="54" l="1"/>
  <c r="H36" i="57" l="1"/>
  <c r="H10" i="38"/>
  <c r="H34" i="56"/>
  <c r="H10" i="58" l="1"/>
  <c r="H9" i="57"/>
  <c r="H40" i="57" s="1"/>
  <c r="H9" i="56"/>
  <c r="H38" i="56" s="1"/>
  <c r="H10" i="55"/>
  <c r="H34" i="52"/>
  <c r="H35" i="49"/>
  <c r="H36" i="46"/>
  <c r="H35" i="57" l="1"/>
  <c r="H33" i="57"/>
  <c r="H35" i="58"/>
  <c r="H37" i="58"/>
  <c r="H31" i="56"/>
  <c r="H33" i="56"/>
  <c r="H33" i="55"/>
  <c r="H35" i="55"/>
  <c r="H11" i="41" l="1"/>
  <c r="H34" i="39" l="1"/>
  <c r="H10" i="54" l="1"/>
  <c r="H34" i="54" s="1"/>
  <c r="H36" i="53"/>
  <c r="H10" i="53"/>
  <c r="H35" i="53" s="1"/>
  <c r="H39" i="54" l="1"/>
  <c r="H32" i="54"/>
  <c r="H33" i="53"/>
  <c r="H40" i="41" l="1"/>
  <c r="H36" i="47" l="1"/>
  <c r="H34" i="33" l="1"/>
  <c r="H34" i="42" l="1"/>
  <c r="H10" i="28" l="1"/>
  <c r="H42" i="28" s="1"/>
  <c r="H37" i="28" l="1"/>
  <c r="H10" i="52" l="1"/>
  <c r="H38" i="52" s="1"/>
  <c r="H31" i="51"/>
  <c r="H10" i="50"/>
  <c r="H10" i="49"/>
  <c r="H10" i="48"/>
  <c r="H9" i="47"/>
  <c r="H33" i="47" s="1"/>
  <c r="H10" i="45"/>
  <c r="H10" i="43"/>
  <c r="H9" i="42"/>
  <c r="H14" i="41"/>
  <c r="H10" i="40"/>
  <c r="H10" i="39"/>
  <c r="H10" i="35"/>
  <c r="H10" i="34"/>
  <c r="H10" i="33"/>
  <c r="H10" i="32"/>
  <c r="H38" i="40" l="1"/>
  <c r="H31" i="40"/>
  <c r="H36" i="35"/>
  <c r="H33" i="52"/>
  <c r="H38" i="51"/>
  <c r="H33" i="51"/>
  <c r="H38" i="50"/>
  <c r="H33" i="50"/>
  <c r="H34" i="49"/>
  <c r="H35" i="48"/>
  <c r="H35" i="46"/>
  <c r="H34" i="45"/>
  <c r="H35" i="43"/>
  <c r="H33" i="42"/>
  <c r="H38" i="41"/>
  <c r="H33" i="40"/>
  <c r="H38" i="39"/>
  <c r="H33" i="39"/>
  <c r="H34" i="38"/>
  <c r="H33" i="34"/>
  <c r="H38" i="34"/>
  <c r="H33" i="33"/>
  <c r="H38" i="33"/>
  <c r="H36" i="32"/>
  <c r="H36" i="37"/>
  <c r="H40" i="47"/>
  <c r="H35" i="47"/>
  <c r="H33" i="30" l="1"/>
  <c r="H38" i="30"/>
  <c r="H10" i="36"/>
  <c r="H35" i="36" l="1"/>
  <c r="H34" i="51"/>
  <c r="H31" i="52" l="1"/>
  <c r="H31" i="50" l="1"/>
  <c r="H32" i="49" l="1"/>
  <c r="H36" i="48"/>
  <c r="H33" i="48" l="1"/>
  <c r="H35" i="45" l="1"/>
  <c r="H33" i="46" l="1"/>
  <c r="H32" i="45"/>
  <c r="H33" i="43"/>
  <c r="H31" i="42" l="1"/>
  <c r="H34" i="40"/>
  <c r="H36" i="41" l="1"/>
  <c r="H31" i="39" l="1"/>
  <c r="H35" i="38" l="1"/>
  <c r="H32" i="38" l="1"/>
  <c r="H34" i="37" l="1"/>
  <c r="H33" i="36" l="1"/>
  <c r="H34" i="35" l="1"/>
  <c r="H31" i="34" l="1"/>
  <c r="H31" i="33"/>
  <c r="H10" i="31" l="1"/>
  <c r="H36" i="31" l="1"/>
  <c r="H34" i="32"/>
  <c r="H34" i="31" l="1"/>
  <c r="H31" i="30" l="1"/>
  <c r="H35" i="28" l="1"/>
</calcChain>
</file>

<file path=xl/sharedStrings.xml><?xml version="1.0" encoding="utf-8"?>
<sst xmlns="http://schemas.openxmlformats.org/spreadsheetml/2006/main" count="1031" uniqueCount="150">
  <si>
    <t>ВДГО</t>
  </si>
  <si>
    <t>ОПЛАЧЕНО</t>
  </si>
  <si>
    <t>Сумма (руб.)</t>
  </si>
  <si>
    <t>Общеэксплуатационные расходы</t>
  </si>
  <si>
    <t>ремонт кровли, прочистка ливнестоков</t>
  </si>
  <si>
    <t>дезинсекция (блохи и комары)</t>
  </si>
  <si>
    <t>дератизация (крысы и мыши)</t>
  </si>
  <si>
    <t>транспортные расходы (вызов обрезки, смета и крупногабаритного мусора и стихийных свалок)</t>
  </si>
  <si>
    <t>ремонт подъездов</t>
  </si>
  <si>
    <t>ремонт инженерных сетей</t>
  </si>
  <si>
    <t>Обслуживание банка</t>
  </si>
  <si>
    <t>Аварийная служба</t>
  </si>
  <si>
    <t>Начисление на з/плату</t>
  </si>
  <si>
    <t>ВСЕГО</t>
  </si>
  <si>
    <t>Справочно:</t>
  </si>
  <si>
    <t>Тариф за 1 кв.м. общей площади</t>
  </si>
  <si>
    <t>Аренда помещения</t>
  </si>
  <si>
    <t>Благоустройство</t>
  </si>
  <si>
    <t>Директор ООО "УПРАВА"</t>
  </si>
  <si>
    <t>Д.Г.Чернов</t>
  </si>
  <si>
    <t>Расходы ООО "Управа" по ул. Красноармейская № 41А</t>
  </si>
  <si>
    <t>Расходы ООО "Управа" по ул. Цветной бульвар № 31</t>
  </si>
  <si>
    <t>Расходы ООО "Управа" по ул. Пирогова № 6А</t>
  </si>
  <si>
    <t>Расходы ООО "Управа" по ул. Гагарина № 44</t>
  </si>
  <si>
    <t>Расходы ООО "Управа" по ул. Гагарина № 25</t>
  </si>
  <si>
    <t>Расходы ООО "Управа" по ул. Пер. Гуковский № 10</t>
  </si>
  <si>
    <t>Расходы ООО "Управа" по ул. Полтавская № 19/6</t>
  </si>
  <si>
    <t>Расходы ООО "Управа" по ул. Пирогова № 20</t>
  </si>
  <si>
    <t>Расходы ООО "Управа" по ул. Цветной бульвар № 44</t>
  </si>
  <si>
    <t>Расходы ООО "Управа" по ул. Гагарина № 40</t>
  </si>
  <si>
    <t>Расходы ООО "Управа" по ул. Красноармейская № 39</t>
  </si>
  <si>
    <t>-</t>
  </si>
  <si>
    <t>ОПЛАТА</t>
  </si>
  <si>
    <t>Расходы ООО "Управа" по ул. Пирогова № 34 корп.1</t>
  </si>
  <si>
    <t>Расходы ООО "Управа" по ул. Пирогова № 34 корп.2</t>
  </si>
  <si>
    <t>Расходы ООО "Управа" по ул. Гагарина № 20</t>
  </si>
  <si>
    <t>Расходы ООО "Управа" по ул. Гагарина № 23</t>
  </si>
  <si>
    <t>Расходы ООО "Управа" по ул. Гагарина № 29А</t>
  </si>
  <si>
    <t>НАСОС</t>
  </si>
  <si>
    <t>Расходы ООО "Управа" по ул. Гагарина № 48</t>
  </si>
  <si>
    <t>Расходы ООО "Управа" по ул. Гагарина № 50</t>
  </si>
  <si>
    <t>Расходы ООО "Управа" по ул. Гагарина, д.62</t>
  </si>
  <si>
    <t>Расходы ООО "Управа" по ул. Карла Либкнехта № 13</t>
  </si>
  <si>
    <t>Расходы ООО "Управа" по ул. Красноармейская №15</t>
  </si>
  <si>
    <t>Расходы ООО "Управа" по ул. Красноармейская № 39 А</t>
  </si>
  <si>
    <t xml:space="preserve">                              Д.Г.  Чернов</t>
  </si>
  <si>
    <t>Расходы ООО "Управа" по ул. Новоселов № 13</t>
  </si>
  <si>
    <t>Расходы ООО "Управа" по ул. Чайковского № 31</t>
  </si>
  <si>
    <t>Расходы ООО "Управа" по ул. Чайковского № 33</t>
  </si>
  <si>
    <t>Налог ЕНВД</t>
  </si>
  <si>
    <t>З/плата работников организации</t>
  </si>
  <si>
    <t>ЛЬГОТА  (домком)</t>
  </si>
  <si>
    <t>ЛЬГОТА (домком)</t>
  </si>
  <si>
    <t>Оборудование размещенное на МДК</t>
  </si>
  <si>
    <t xml:space="preserve">Фактический расход на 1 кв.м. общ. площади </t>
  </si>
  <si>
    <t xml:space="preserve">З/плата работников организации </t>
  </si>
  <si>
    <t xml:space="preserve">З/плата работников </t>
  </si>
  <si>
    <t xml:space="preserve">Фактическая оплата за 1 кв.м. </t>
  </si>
  <si>
    <t xml:space="preserve">Фактическая оплата за 1 кв.м. общей площади </t>
  </si>
  <si>
    <t>Общеэксплуатационные расходы (материалы)</t>
  </si>
  <si>
    <t>Общеэксплуатационные расходы (-аванс)</t>
  </si>
  <si>
    <t xml:space="preserve"> </t>
  </si>
  <si>
    <t xml:space="preserve">                                                                         </t>
  </si>
  <si>
    <t>ОПЛАЧЕНО за содержание</t>
  </si>
  <si>
    <t>Начислено за содержание</t>
  </si>
  <si>
    <t>Начислено за содержпние</t>
  </si>
  <si>
    <t>Расходы по текущему ремонту:</t>
  </si>
  <si>
    <t>ОПЛАЧЕНО за текущий ремонт</t>
  </si>
  <si>
    <t>ОПЛАЧЕНО по текущему ремонту</t>
  </si>
  <si>
    <t>Расходы ООО "Управа" по ул. Виноградная № 224/9</t>
  </si>
  <si>
    <t>Расходы ООО "Управа" по ул. Красноармейская № 13</t>
  </si>
  <si>
    <t>Нвчислено за содержание</t>
  </si>
  <si>
    <t>Расходы ООО "Управа" по ул. Цветной бульвар № 11</t>
  </si>
  <si>
    <t>Расходы ООО "Управа" по ул. Чайковского № 6</t>
  </si>
  <si>
    <t>за 3 квартал 2016г.</t>
  </si>
  <si>
    <t>Задолженность по содержанию на 01.07.2016г.</t>
  </si>
  <si>
    <t>Текущий ремонт на 01.07.2016г.</t>
  </si>
  <si>
    <t>Задолженность по содержанию на 30.09.2016г.</t>
  </si>
  <si>
    <t>Текущий ремонт  на 30.09.2016г.</t>
  </si>
  <si>
    <t>за 3 квартал  2016г.</t>
  </si>
  <si>
    <t>Задолженность  за содерж. на 01.07.2016г.</t>
  </si>
  <si>
    <t>Задолженность  за содерж. на 30.09.2015г.</t>
  </si>
  <si>
    <t>Задолженность по текущему фонду  на 30.09.2015г.</t>
  </si>
  <si>
    <t>Задолженность по текущему ремонту  на 01.07.2016г.</t>
  </si>
  <si>
    <t>Задолженность за содержание на 01.07.2016г.</t>
  </si>
  <si>
    <t>Текущий ремот на 01.07.2016г.</t>
  </si>
  <si>
    <t>Задолженность за содержание на 30.09.2016г.</t>
  </si>
  <si>
    <t>Задолженность за содерж. на 01.07.2016г.</t>
  </si>
  <si>
    <t>Текущий ремонт  на 01.07.2016г.</t>
  </si>
  <si>
    <t>Задолженность за содерж. на 30.09.2016г.</t>
  </si>
  <si>
    <t>Текущий  ремонт на 30.09.2016г.</t>
  </si>
  <si>
    <t>за  3 квартал 2016г.</t>
  </si>
  <si>
    <t xml:space="preserve">Задолженность за содержан. на 01.07.2016г. </t>
  </si>
  <si>
    <t>Задолженность по текущему ремонту на 01.07.2016г.</t>
  </si>
  <si>
    <t xml:space="preserve">Задолженность за содержан. на 30.09.2016г. </t>
  </si>
  <si>
    <t>Задолженность по текущему ремонту  на 30.09.2016г.</t>
  </si>
  <si>
    <t>Задолженность по текущему ремонту на 30.09.2016г.</t>
  </si>
  <si>
    <t>Содержание на 01.07.2016г.</t>
  </si>
  <si>
    <t>Содержание на 30.09.2016г.</t>
  </si>
  <si>
    <t>Текущий ремонт на 30.09.2016г.</t>
  </si>
  <si>
    <t>Задолженность  за содержание на 01.07.2016г.</t>
  </si>
  <si>
    <t>Задолженность  за содержание на 30.09.2015г.</t>
  </si>
  <si>
    <t>Текущий ремонт на 30.09.2015г.</t>
  </si>
  <si>
    <t>Текущий ремонт на 01.07.16г.</t>
  </si>
  <si>
    <t>Накопительный фонд  на 30.09.2016г.</t>
  </si>
  <si>
    <t xml:space="preserve">за 3 квартал 2016г. </t>
  </si>
  <si>
    <t>Задолженность по содерж. на 01.07.2016г.</t>
  </si>
  <si>
    <t>Задолженность по содерж. на 30.09.2016г.</t>
  </si>
  <si>
    <t>Задолженность по оплате за насос на 01.07.2016г.</t>
  </si>
  <si>
    <t>Задолженность по оплате за насос на 30.09.2016г.</t>
  </si>
  <si>
    <t xml:space="preserve">Задолженность за содержание на 01.07.2016г. </t>
  </si>
  <si>
    <t xml:space="preserve">Задолженность за содержание на 30.09.2016г. </t>
  </si>
  <si>
    <t>Задолженность за содерж. на 01.07.2015г.</t>
  </si>
  <si>
    <t>Задолженность по текущему ремонту на 01.07.2015г.</t>
  </si>
  <si>
    <t xml:space="preserve">Задолженность за содерж. на 01.07.2016г. </t>
  </si>
  <si>
    <t xml:space="preserve">Задолженность за содерж. на 30.09.2016г. </t>
  </si>
  <si>
    <t xml:space="preserve">Задолженность по содерж. на 01.07.2016г. </t>
  </si>
  <si>
    <t xml:space="preserve">Задолженность по содерж. на 30.09.2016г. </t>
  </si>
  <si>
    <t>Задолженность по текущ. ремонту на 01.07.2016г.</t>
  </si>
  <si>
    <t>Задолженность за содерж на 01.07.2016г.</t>
  </si>
  <si>
    <t>Задолженность по текущ. ремонту на 30.09.2016г.</t>
  </si>
  <si>
    <t>Акт б/н от 11.07.2016г.</t>
  </si>
  <si>
    <t>Акт б/н от 15.07.2016г.</t>
  </si>
  <si>
    <t>Акт б/н от 12.07.2016</t>
  </si>
  <si>
    <t>Акт б/н от 30.09.2016г.</t>
  </si>
  <si>
    <t>Текущий и заявочный ремонт:</t>
  </si>
  <si>
    <t>Акт б/н от 12.07.2016г.</t>
  </si>
  <si>
    <t>Акт б/н  от 26.09.2016г.</t>
  </si>
  <si>
    <t>Акт б/н от 01.07.2017г.</t>
  </si>
  <si>
    <t>Акт б/н от 05.07.2016</t>
  </si>
  <si>
    <t>Акт б/н от 22.07.2016г.</t>
  </si>
  <si>
    <t>Акт б/н от 01.07.2016г.</t>
  </si>
  <si>
    <t>Акт б/н от июль-август 2016г.</t>
  </si>
  <si>
    <t>Акт б/н от 25.08.2016г.</t>
  </si>
  <si>
    <t>Акт б/н от 30.08.2016г.</t>
  </si>
  <si>
    <t>Акт б/н от 31.08.2016г.</t>
  </si>
  <si>
    <t>Акт б/н от 26.08.2016г.</t>
  </si>
  <si>
    <t>Акт б/н от 09.09.2016г.</t>
  </si>
  <si>
    <t>Акт б/н от 05.07.2016г.</t>
  </si>
  <si>
    <t>Акт б/н от 18.07.2016г.</t>
  </si>
  <si>
    <t>Акт б/н от 28.09.2016г.</t>
  </si>
  <si>
    <t>Акт б/н от 21.07.2016г.</t>
  </si>
  <si>
    <t>Текущем ремонт  на 01.07.2016г.</t>
  </si>
  <si>
    <t>Акт б/н от 14.07.2016г.</t>
  </si>
  <si>
    <t>Акт б/н от 31.08.2016</t>
  </si>
  <si>
    <t>Акт б/н от 22.08.2016г.</t>
  </si>
  <si>
    <t>Акт б/н от 13.07.2016г.</t>
  </si>
  <si>
    <t>Акт б/н от 19.07.2016г.</t>
  </si>
  <si>
    <t>Акт б/н от 28.07.2016г.</t>
  </si>
  <si>
    <t>Акт б/н от 02.08.2016г.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</si>
</sst>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7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0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29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0" fillId="0" borderId="16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7" xfId="0" applyBorder="1" applyAlignment="1">
      <alignment horizontal="left"/>
    </xf>
    <xf numFmtId="0" fontId="0" fillId="0" borderId="38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2" fontId="1" fillId="0" borderId="20" xfId="0" applyNumberFormat="1" applyFon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0" fontId="0" fillId="0" borderId="2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2" fontId="1" fillId="0" borderId="30" xfId="0" applyNumberFormat="1" applyFont="1" applyBorder="1" applyAlignment="1">
      <alignment horizontal="center"/>
    </xf>
    <xf numFmtId="2" fontId="1" fillId="0" borderId="31" xfId="0" applyNumberFormat="1" applyFont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1" xfId="0" applyBorder="1" applyAlignment="1">
      <alignment horizontal="left"/>
    </xf>
    <xf numFmtId="2" fontId="0" fillId="0" borderId="30" xfId="0" applyNumberFormat="1" applyBorder="1" applyAlignment="1">
      <alignment horizontal="center"/>
    </xf>
    <xf numFmtId="2" fontId="0" fillId="0" borderId="31" xfId="0" applyNumberForma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6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25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2" fontId="0" fillId="0" borderId="33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28" xfId="0" applyFont="1" applyBorder="1" applyAlignment="1">
      <alignment horizontal="left"/>
    </xf>
    <xf numFmtId="2" fontId="0" fillId="0" borderId="30" xfId="0" applyNumberFormat="1" applyFont="1" applyBorder="1" applyAlignment="1">
      <alignment horizontal="center"/>
    </xf>
    <xf numFmtId="2" fontId="0" fillId="0" borderId="3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8" xfId="0" applyBorder="1" applyAlignment="1">
      <alignment horizontal="left"/>
    </xf>
    <xf numFmtId="2" fontId="1" fillId="0" borderId="16" xfId="0" applyNumberFormat="1" applyFont="1" applyBorder="1" applyAlignment="1">
      <alignment horizontal="center"/>
    </xf>
    <xf numFmtId="2" fontId="1" fillId="0" borderId="17" xfId="0" applyNumberFormat="1" applyFon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36" xfId="0" applyBorder="1" applyAlignment="1">
      <alignment horizontal="left"/>
    </xf>
    <xf numFmtId="0" fontId="0" fillId="0" borderId="34" xfId="0" applyBorder="1" applyAlignment="1">
      <alignment horizontal="left"/>
    </xf>
    <xf numFmtId="2" fontId="1" fillId="0" borderId="42" xfId="0" applyNumberFormat="1" applyFont="1" applyBorder="1" applyAlignment="1">
      <alignment horizontal="center"/>
    </xf>
    <xf numFmtId="2" fontId="1" fillId="0" borderId="43" xfId="0" applyNumberFormat="1" applyFont="1" applyBorder="1" applyAlignment="1">
      <alignment horizontal="center"/>
    </xf>
    <xf numFmtId="0" fontId="1" fillId="0" borderId="35" xfId="0" applyFont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1" fillId="0" borderId="33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2" fontId="1" fillId="0" borderId="9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1" fillId="0" borderId="35" xfId="0" applyNumberFormat="1" applyFont="1" applyBorder="1" applyAlignment="1">
      <alignment horizontal="center"/>
    </xf>
    <xf numFmtId="2" fontId="1" fillId="0" borderId="41" xfId="0" applyNumberFormat="1" applyFon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5" fontId="1" fillId="0" borderId="20" xfId="0" applyNumberFormat="1" applyFont="1" applyBorder="1" applyAlignment="1">
      <alignment horizontal="center"/>
    </xf>
    <xf numFmtId="165" fontId="0" fillId="0" borderId="22" xfId="0" applyNumberForma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41" xfId="0" applyBorder="1" applyAlignment="1">
      <alignment horizontal="center"/>
    </xf>
    <xf numFmtId="2" fontId="1" fillId="0" borderId="3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29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2" fontId="1" fillId="0" borderId="37" xfId="0" applyNumberFormat="1" applyFont="1" applyBorder="1" applyAlignment="1">
      <alignment horizontal="center"/>
    </xf>
    <xf numFmtId="2" fontId="1" fillId="0" borderId="39" xfId="0" applyNumberFormat="1" applyFont="1" applyBorder="1" applyAlignment="1">
      <alignment horizontal="center"/>
    </xf>
    <xf numFmtId="2" fontId="0" fillId="0" borderId="7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30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37" xfId="0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0" fillId="0" borderId="39" xfId="0" applyFill="1" applyBorder="1" applyAlignment="1">
      <alignment horizontal="left"/>
    </xf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2" fontId="0" fillId="0" borderId="22" xfId="0" applyNumberFormat="1" applyBorder="1" applyAlignment="1">
      <alignment horizontal="center"/>
    </xf>
    <xf numFmtId="0" fontId="0" fillId="0" borderId="37" xfId="0" applyBorder="1" applyAlignment="1">
      <alignment horizontal="left" wrapText="1"/>
    </xf>
    <xf numFmtId="0" fontId="0" fillId="0" borderId="38" xfId="0" applyBorder="1" applyAlignment="1">
      <alignment horizontal="left" wrapText="1"/>
    </xf>
    <xf numFmtId="0" fontId="0" fillId="0" borderId="39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32" xfId="0" applyBorder="1" applyAlignment="1">
      <alignment horizontal="left" wrapText="1"/>
    </xf>
    <xf numFmtId="0" fontId="0" fillId="0" borderId="41" xfId="0" applyBorder="1" applyAlignment="1">
      <alignment horizontal="left" wrapText="1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29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13" xfId="0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44" xfId="0" applyFont="1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40" xfId="0" applyBorder="1" applyAlignment="1">
      <alignment horizontal="left"/>
    </xf>
    <xf numFmtId="0" fontId="0" fillId="0" borderId="33" xfId="0" applyFont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4" xfId="0" applyFont="1" applyBorder="1" applyAlignment="1">
      <alignment horizontal="left"/>
    </xf>
    <xf numFmtId="2" fontId="0" fillId="0" borderId="33" xfId="0" applyNumberFormat="1" applyFont="1" applyBorder="1" applyAlignment="1">
      <alignment horizontal="center"/>
    </xf>
    <xf numFmtId="2" fontId="0" fillId="0" borderId="34" xfId="0" applyNumberFormat="1" applyFont="1" applyBorder="1" applyAlignment="1">
      <alignment horizontal="center"/>
    </xf>
    <xf numFmtId="2" fontId="1" fillId="0" borderId="2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9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41" xfId="0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2" fontId="0" fillId="0" borderId="41" xfId="0" applyNumberForma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64" fontId="1" fillId="0" borderId="30" xfId="0" applyNumberFormat="1" applyFont="1" applyBorder="1" applyAlignment="1">
      <alignment horizontal="center"/>
    </xf>
    <xf numFmtId="164" fontId="1" fillId="0" borderId="31" xfId="0" applyNumberFormat="1" applyFont="1" applyBorder="1" applyAlignment="1">
      <alignment horizontal="center"/>
    </xf>
    <xf numFmtId="164" fontId="1" fillId="0" borderId="37" xfId="0" applyNumberFormat="1" applyFont="1" applyBorder="1" applyAlignment="1">
      <alignment horizontal="center"/>
    </xf>
    <xf numFmtId="164" fontId="1" fillId="0" borderId="39" xfId="0" applyNumberFormat="1" applyFont="1" applyBorder="1" applyAlignment="1">
      <alignment horizontal="center"/>
    </xf>
    <xf numFmtId="2" fontId="1" fillId="0" borderId="25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1" fillId="0" borderId="25" xfId="0" applyFont="1" applyBorder="1" applyAlignment="1">
      <alignment horizontal="center"/>
    </xf>
    <xf numFmtId="164" fontId="1" fillId="0" borderId="35" xfId="0" applyNumberFormat="1" applyFont="1" applyBorder="1" applyAlignment="1">
      <alignment horizontal="center"/>
    </xf>
    <xf numFmtId="164" fontId="1" fillId="0" borderId="41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0" xfId="0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0" fillId="0" borderId="23" xfId="0" applyFill="1" applyBorder="1" applyAlignment="1">
      <alignment horizontal="left"/>
    </xf>
    <xf numFmtId="0" fontId="0" fillId="0" borderId="24" xfId="0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2" fontId="0" fillId="0" borderId="30" xfId="0" applyNumberFormat="1" applyFill="1" applyBorder="1" applyAlignment="1">
      <alignment horizontal="center"/>
    </xf>
    <xf numFmtId="2" fontId="0" fillId="0" borderId="31" xfId="0" applyNumberFormat="1" applyFill="1" applyBorder="1" applyAlignment="1">
      <alignment horizontal="center"/>
    </xf>
    <xf numFmtId="2" fontId="0" fillId="0" borderId="37" xfId="0" applyNumberFormat="1" applyFill="1" applyBorder="1" applyAlignment="1">
      <alignment horizontal="center"/>
    </xf>
    <xf numFmtId="2" fontId="0" fillId="0" borderId="39" xfId="0" applyNumberFormat="1" applyFill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35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41" xfId="0" applyBorder="1" applyAlignment="1">
      <alignment horizontal="left"/>
    </xf>
    <xf numFmtId="2" fontId="1" fillId="0" borderId="27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0" fontId="0" fillId="0" borderId="29" xfId="0" applyFill="1" applyBorder="1" applyAlignment="1">
      <alignment horizontal="left"/>
    </xf>
    <xf numFmtId="0" fontId="0" fillId="0" borderId="26" xfId="0" applyFill="1" applyBorder="1" applyAlignment="1">
      <alignment horizontal="left"/>
    </xf>
    <xf numFmtId="0" fontId="0" fillId="0" borderId="27" xfId="0" applyFill="1" applyBorder="1" applyAlignment="1">
      <alignment horizontal="left"/>
    </xf>
    <xf numFmtId="164" fontId="0" fillId="0" borderId="30" xfId="0" applyNumberFormat="1" applyBorder="1" applyAlignment="1">
      <alignment horizontal="center"/>
    </xf>
    <xf numFmtId="164" fontId="0" fillId="0" borderId="31" xfId="0" applyNumberForma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2" xfId="0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30" xfId="0" applyNumberFormat="1" applyFont="1" applyBorder="1" applyAlignment="1">
      <alignment horizontal="center"/>
    </xf>
    <xf numFmtId="2" fontId="3" fillId="0" borderId="31" xfId="0" applyNumberFormat="1" applyFont="1" applyBorder="1" applyAlignment="1">
      <alignment horizontal="center"/>
    </xf>
    <xf numFmtId="2" fontId="3" fillId="0" borderId="33" xfId="0" applyNumberFormat="1" applyFont="1" applyBorder="1" applyAlignment="1">
      <alignment horizontal="center"/>
    </xf>
    <xf numFmtId="2" fontId="3" fillId="0" borderId="34" xfId="0" applyNumberFormat="1" applyFont="1" applyBorder="1" applyAlignment="1">
      <alignment horizontal="center"/>
    </xf>
    <xf numFmtId="164" fontId="0" fillId="0" borderId="29" xfId="0" applyNumberFormat="1" applyFont="1" applyBorder="1" applyAlignment="1">
      <alignment horizontal="center"/>
    </xf>
    <xf numFmtId="164" fontId="0" fillId="0" borderId="27" xfId="0" applyNumberFormat="1" applyFont="1" applyBorder="1" applyAlignment="1">
      <alignment horizontal="center"/>
    </xf>
    <xf numFmtId="164" fontId="0" fillId="0" borderId="30" xfId="0" applyNumberFormat="1" applyFont="1" applyBorder="1" applyAlignment="1">
      <alignment horizontal="center"/>
    </xf>
    <xf numFmtId="164" fontId="0" fillId="0" borderId="31" xfId="0" applyNumberFormat="1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164" fontId="1" fillId="0" borderId="33" xfId="0" applyNumberFormat="1" applyFont="1" applyBorder="1" applyAlignment="1">
      <alignment horizontal="center"/>
    </xf>
    <xf numFmtId="164" fontId="1" fillId="0" borderId="34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2" fontId="0" fillId="0" borderId="29" xfId="0" applyNumberFormat="1" applyFont="1" applyBorder="1" applyAlignment="1">
      <alignment horizontal="center"/>
    </xf>
    <xf numFmtId="2" fontId="0" fillId="0" borderId="27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/>
    </xf>
    <xf numFmtId="0" fontId="0" fillId="0" borderId="32" xfId="0" applyFont="1" applyBorder="1" applyAlignment="1">
      <alignment horizontal="left"/>
    </xf>
    <xf numFmtId="0" fontId="0" fillId="0" borderId="41" xfId="0" applyFont="1" applyBorder="1" applyAlignment="1">
      <alignment horizontal="left"/>
    </xf>
    <xf numFmtId="2" fontId="0" fillId="0" borderId="35" xfId="0" applyNumberFormat="1" applyFont="1" applyBorder="1" applyAlignment="1">
      <alignment horizontal="center"/>
    </xf>
    <xf numFmtId="2" fontId="0" fillId="0" borderId="41" xfId="0" applyNumberFormat="1" applyFont="1" applyBorder="1" applyAlignment="1">
      <alignment horizontal="center"/>
    </xf>
    <xf numFmtId="2" fontId="3" fillId="0" borderId="29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2" fontId="3" fillId="0" borderId="14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41" xfId="0" applyFont="1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0" fillId="0" borderId="40" xfId="0" applyFill="1" applyBorder="1" applyAlignment="1">
      <alignment horizontal="left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164" fontId="1" fillId="0" borderId="10" xfId="0" applyNumberFormat="1" applyFont="1" applyBorder="1" applyAlignment="1">
      <alignment horizontal="center"/>
    </xf>
    <xf numFmtId="164" fontId="1" fillId="0" borderId="11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0" fillId="0" borderId="33" xfId="0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0" borderId="34" xfId="0" applyFill="1" applyBorder="1" applyAlignment="1">
      <alignment horizontal="left"/>
    </xf>
    <xf numFmtId="0" fontId="1" fillId="0" borderId="5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6" xfId="0" applyBorder="1" applyAlignment="1">
      <alignment horizontal="left"/>
    </xf>
    <xf numFmtId="0" fontId="1" fillId="0" borderId="40" xfId="0" applyFont="1" applyBorder="1" applyAlignment="1">
      <alignment horizontal="left"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H42" sqref="H42:I42"/>
    </sheetView>
  </sheetViews>
  <sheetFormatPr defaultRowHeight="15" x14ac:dyDescent="0.25"/>
  <sheetData>
    <row r="1" spans="1:9" ht="18.75" x14ac:dyDescent="0.3">
      <c r="A1" s="4" t="s">
        <v>20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5" t="s">
        <v>74</v>
      </c>
      <c r="D2" s="5"/>
      <c r="E2" s="5"/>
      <c r="F2" s="5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75</v>
      </c>
      <c r="B4" s="12"/>
      <c r="C4" s="12"/>
      <c r="D4" s="12"/>
      <c r="E4" s="12"/>
      <c r="F4" s="12"/>
      <c r="G4" s="13"/>
      <c r="H4" s="14">
        <v>174973.72</v>
      </c>
      <c r="I4" s="15"/>
    </row>
    <row r="5" spans="1:9" x14ac:dyDescent="0.25">
      <c r="A5" s="39"/>
      <c r="B5" s="40"/>
      <c r="C5" s="40"/>
      <c r="D5" s="40"/>
      <c r="E5" s="40"/>
      <c r="F5" s="40"/>
      <c r="G5" s="41"/>
      <c r="H5" s="25"/>
      <c r="I5" s="26"/>
    </row>
    <row r="6" spans="1:9" x14ac:dyDescent="0.25">
      <c r="A6" s="39" t="s">
        <v>76</v>
      </c>
      <c r="B6" s="40"/>
      <c r="C6" s="40"/>
      <c r="D6" s="40"/>
      <c r="E6" s="40"/>
      <c r="F6" s="40"/>
      <c r="G6" s="41"/>
      <c r="H6" s="42">
        <v>254489.87</v>
      </c>
      <c r="I6" s="43"/>
    </row>
    <row r="7" spans="1:9" x14ac:dyDescent="0.25">
      <c r="A7" s="11" t="s">
        <v>67</v>
      </c>
      <c r="B7" s="12"/>
      <c r="C7" s="12"/>
      <c r="D7" s="12"/>
      <c r="E7" s="12"/>
      <c r="F7" s="12"/>
      <c r="G7" s="13"/>
      <c r="H7" s="25">
        <v>24515.279999999999</v>
      </c>
      <c r="I7" s="26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27">
        <v>8340</v>
      </c>
      <c r="I8" s="28"/>
    </row>
    <row r="9" spans="1:9" ht="15.75" thickBot="1" x14ac:dyDescent="0.3">
      <c r="A9" s="44"/>
      <c r="B9" s="45"/>
      <c r="C9" s="45"/>
      <c r="D9" s="45"/>
      <c r="E9" s="45"/>
      <c r="F9" s="45"/>
      <c r="G9" s="46"/>
      <c r="H9" s="44"/>
      <c r="I9" s="46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32">
        <f>H11+H14+H18+H19+H20+H21+H23+H24+H25+H26</f>
        <v>147705.06</v>
      </c>
      <c r="I10" s="33"/>
    </row>
    <row r="11" spans="1:9" x14ac:dyDescent="0.25">
      <c r="A11" s="34" t="s">
        <v>59</v>
      </c>
      <c r="B11" s="35"/>
      <c r="C11" s="35"/>
      <c r="D11" s="35"/>
      <c r="E11" s="35"/>
      <c r="F11" s="35"/>
      <c r="G11" s="36"/>
      <c r="H11" s="37">
        <v>22443.4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 t="s">
        <v>61</v>
      </c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59"/>
      <c r="H18" s="19"/>
      <c r="I18" s="20"/>
    </row>
    <row r="19" spans="1:9" x14ac:dyDescent="0.25">
      <c r="A19" s="47" t="s">
        <v>51</v>
      </c>
      <c r="B19" s="48"/>
      <c r="C19" s="48"/>
      <c r="D19" s="48"/>
      <c r="E19" s="48"/>
      <c r="F19" s="48"/>
      <c r="G19" s="49"/>
      <c r="H19" s="50">
        <v>1956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50">
        <v>4564.3999999999996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44">
        <v>21093.09</v>
      </c>
      <c r="I23" s="46"/>
    </row>
    <row r="24" spans="1:9" x14ac:dyDescent="0.25">
      <c r="A24" s="47" t="s">
        <v>56</v>
      </c>
      <c r="B24" s="48"/>
      <c r="C24" s="48"/>
      <c r="D24" s="48"/>
      <c r="E24" s="48"/>
      <c r="F24" s="48"/>
      <c r="G24" s="49"/>
      <c r="H24" s="50">
        <v>72833.2</v>
      </c>
      <c r="I24" s="51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52">
        <v>22359.79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ht="15.75" thickBot="1" x14ac:dyDescent="0.3">
      <c r="A27" s="29" t="s">
        <v>1</v>
      </c>
      <c r="B27" s="30"/>
      <c r="C27" s="30"/>
      <c r="D27" s="30"/>
      <c r="E27" s="30"/>
      <c r="F27" s="30"/>
      <c r="G27" s="31"/>
      <c r="H27" s="66">
        <v>117996.09</v>
      </c>
      <c r="I27" s="67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2"/>
      <c r="H29" s="63">
        <f>H31+H32+H33</f>
        <v>15090</v>
      </c>
      <c r="I29" s="64"/>
    </row>
    <row r="30" spans="1:9" x14ac:dyDescent="0.25">
      <c r="A30" s="21" t="s">
        <v>125</v>
      </c>
      <c r="B30" s="22"/>
      <c r="C30" s="22"/>
      <c r="D30" s="22"/>
      <c r="E30" s="22"/>
      <c r="F30" s="22"/>
      <c r="G30" s="22"/>
      <c r="H30" s="23"/>
      <c r="I30" s="24"/>
    </row>
    <row r="31" spans="1:9" x14ac:dyDescent="0.25">
      <c r="A31" s="73" t="s">
        <v>126</v>
      </c>
      <c r="B31" s="74"/>
      <c r="C31" s="74"/>
      <c r="D31" s="74"/>
      <c r="E31" s="74"/>
      <c r="F31" s="74"/>
      <c r="G31" s="74"/>
      <c r="H31" s="75">
        <v>120</v>
      </c>
      <c r="I31" s="76"/>
    </row>
    <row r="32" spans="1:9" x14ac:dyDescent="0.25">
      <c r="A32" s="73" t="s">
        <v>126</v>
      </c>
      <c r="B32" s="74"/>
      <c r="C32" s="74"/>
      <c r="D32" s="74"/>
      <c r="E32" s="74"/>
      <c r="F32" s="74"/>
      <c r="G32" s="74"/>
      <c r="H32" s="75">
        <v>2830</v>
      </c>
      <c r="I32" s="76"/>
    </row>
    <row r="33" spans="1:9" x14ac:dyDescent="0.25">
      <c r="A33" s="91" t="s">
        <v>127</v>
      </c>
      <c r="B33" s="74"/>
      <c r="C33" s="74"/>
      <c r="D33" s="74"/>
      <c r="E33" s="74"/>
      <c r="F33" s="74"/>
      <c r="G33" s="92"/>
      <c r="H33" s="75">
        <v>12140</v>
      </c>
      <c r="I33" s="76"/>
    </row>
    <row r="34" spans="1:9" ht="15.75" thickBot="1" x14ac:dyDescent="0.3">
      <c r="A34" s="93"/>
      <c r="B34" s="94"/>
      <c r="C34" s="94"/>
      <c r="D34" s="94"/>
      <c r="E34" s="94"/>
      <c r="F34" s="94"/>
      <c r="G34" s="94"/>
      <c r="H34" s="95"/>
      <c r="I34" s="96"/>
    </row>
    <row r="35" spans="1:9" ht="15.75" thickBot="1" x14ac:dyDescent="0.3">
      <c r="A35" s="60" t="s">
        <v>13</v>
      </c>
      <c r="B35" s="61"/>
      <c r="C35" s="61"/>
      <c r="D35" s="61"/>
      <c r="E35" s="61"/>
      <c r="F35" s="61"/>
      <c r="G35" s="62"/>
      <c r="H35" s="63">
        <f>H10+H29</f>
        <v>162795.06</v>
      </c>
      <c r="I35" s="64"/>
    </row>
    <row r="36" spans="1:9" x14ac:dyDescent="0.25">
      <c r="A36" s="23"/>
      <c r="B36" s="65"/>
      <c r="C36" s="65"/>
      <c r="D36" s="65"/>
      <c r="E36" s="65"/>
      <c r="F36" s="65"/>
      <c r="G36" s="24"/>
      <c r="H36" s="23"/>
      <c r="I36" s="24"/>
    </row>
    <row r="37" spans="1:9" x14ac:dyDescent="0.25">
      <c r="A37" s="11" t="s">
        <v>77</v>
      </c>
      <c r="B37" s="12"/>
      <c r="C37" s="12"/>
      <c r="D37" s="12"/>
      <c r="E37" s="12"/>
      <c r="F37" s="12"/>
      <c r="G37" s="13"/>
      <c r="H37" s="42">
        <f>H4+H10-H27</f>
        <v>204682.69000000003</v>
      </c>
      <c r="I37" s="26"/>
    </row>
    <row r="38" spans="1:9" x14ac:dyDescent="0.25">
      <c r="A38" s="11" t="s">
        <v>78</v>
      </c>
      <c r="B38" s="12"/>
      <c r="C38" s="12"/>
      <c r="D38" s="12"/>
      <c r="E38" s="12"/>
      <c r="F38" s="12"/>
      <c r="G38" s="13"/>
      <c r="H38" s="42">
        <f>H6+H7+H8-H29</f>
        <v>272255.15000000002</v>
      </c>
      <c r="I38" s="43"/>
    </row>
    <row r="39" spans="1:9" x14ac:dyDescent="0.25">
      <c r="A39" s="88"/>
      <c r="B39" s="89"/>
      <c r="C39" s="89"/>
      <c r="D39" s="89"/>
      <c r="E39" s="89"/>
      <c r="F39" s="89"/>
      <c r="G39" s="90"/>
      <c r="H39" s="25"/>
      <c r="I39" s="26"/>
    </row>
    <row r="40" spans="1:9" x14ac:dyDescent="0.25">
      <c r="A40" s="78" t="s">
        <v>14</v>
      </c>
      <c r="B40" s="79"/>
      <c r="C40" s="79"/>
      <c r="D40" s="79"/>
      <c r="E40" s="79"/>
      <c r="F40" s="79"/>
      <c r="G40" s="80"/>
      <c r="H40" s="44"/>
      <c r="I40" s="46"/>
    </row>
    <row r="41" spans="1:9" x14ac:dyDescent="0.25">
      <c r="A41" s="47" t="s">
        <v>15</v>
      </c>
      <c r="B41" s="48"/>
      <c r="C41" s="48"/>
      <c r="D41" s="48"/>
      <c r="E41" s="48"/>
      <c r="F41" s="48"/>
      <c r="G41" s="49"/>
      <c r="H41" s="81">
        <v>12</v>
      </c>
      <c r="I41" s="82"/>
    </row>
    <row r="42" spans="1:9" ht="15.75" thickBot="1" x14ac:dyDescent="0.3">
      <c r="A42" s="83" t="s">
        <v>54</v>
      </c>
      <c r="B42" s="84"/>
      <c r="C42" s="84"/>
      <c r="D42" s="84"/>
      <c r="E42" s="84"/>
      <c r="F42" s="84"/>
      <c r="G42" s="85"/>
      <c r="H42" s="86">
        <f>(H10/H27+H29/H7)*H41</f>
        <v>22.407764998614315</v>
      </c>
      <c r="I42" s="87"/>
    </row>
    <row r="45" spans="1:9" x14ac:dyDescent="0.25">
      <c r="A45" s="77" t="s">
        <v>18</v>
      </c>
      <c r="B45" s="77"/>
      <c r="C45" s="77"/>
      <c r="G45" s="77" t="s">
        <v>19</v>
      </c>
      <c r="H45" s="77"/>
      <c r="I45" s="77"/>
    </row>
  </sheetData>
  <mergeCells count="82">
    <mergeCell ref="A32:G32"/>
    <mergeCell ref="H32:I32"/>
    <mergeCell ref="A33:G33"/>
    <mergeCell ref="H33:I33"/>
    <mergeCell ref="A34:G34"/>
    <mergeCell ref="H34:I34"/>
    <mergeCell ref="A38:G38"/>
    <mergeCell ref="H38:I38"/>
    <mergeCell ref="A37:G37"/>
    <mergeCell ref="H37:I37"/>
    <mergeCell ref="A39:G39"/>
    <mergeCell ref="H39:I39"/>
    <mergeCell ref="A45:C45"/>
    <mergeCell ref="G45:I45"/>
    <mergeCell ref="A40:G40"/>
    <mergeCell ref="H40:I40"/>
    <mergeCell ref="A41:G41"/>
    <mergeCell ref="H41:I41"/>
    <mergeCell ref="A42:G42"/>
    <mergeCell ref="H42:I42"/>
    <mergeCell ref="A25:G25"/>
    <mergeCell ref="H25:I25"/>
    <mergeCell ref="A35:G35"/>
    <mergeCell ref="H35:I35"/>
    <mergeCell ref="A36:G36"/>
    <mergeCell ref="H36:I36"/>
    <mergeCell ref="A29:G29"/>
    <mergeCell ref="H29:I29"/>
    <mergeCell ref="A28:G28"/>
    <mergeCell ref="H28:I28"/>
    <mergeCell ref="A27:G27"/>
    <mergeCell ref="H27:I27"/>
    <mergeCell ref="A26:G26"/>
    <mergeCell ref="H26:I26"/>
    <mergeCell ref="A31:G31"/>
    <mergeCell ref="H31:I31"/>
    <mergeCell ref="A15:G16"/>
    <mergeCell ref="H15:I16"/>
    <mergeCell ref="A17:G17"/>
    <mergeCell ref="H17:I17"/>
    <mergeCell ref="A18:G18"/>
    <mergeCell ref="H18:I18"/>
    <mergeCell ref="A19:G19"/>
    <mergeCell ref="H19:I19"/>
    <mergeCell ref="A20:G20"/>
    <mergeCell ref="H20:I20"/>
    <mergeCell ref="A24:G24"/>
    <mergeCell ref="H24:I24"/>
    <mergeCell ref="A21:G21"/>
    <mergeCell ref="H21:I21"/>
    <mergeCell ref="A22:G22"/>
    <mergeCell ref="H22:I22"/>
    <mergeCell ref="A23:G23"/>
    <mergeCell ref="H23:I23"/>
    <mergeCell ref="A5:G5"/>
    <mergeCell ref="H5:I5"/>
    <mergeCell ref="A6:G6"/>
    <mergeCell ref="H6:I6"/>
    <mergeCell ref="A9:G9"/>
    <mergeCell ref="H9:I9"/>
    <mergeCell ref="A13:G13"/>
    <mergeCell ref="H13:I13"/>
    <mergeCell ref="A30:G30"/>
    <mergeCell ref="H30:I30"/>
    <mergeCell ref="A7:G7"/>
    <mergeCell ref="H7:I7"/>
    <mergeCell ref="A8:G8"/>
    <mergeCell ref="H8:I8"/>
    <mergeCell ref="A10:G10"/>
    <mergeCell ref="H10:I10"/>
    <mergeCell ref="A11:G11"/>
    <mergeCell ref="H11:I11"/>
    <mergeCell ref="A12:G12"/>
    <mergeCell ref="H12:I12"/>
    <mergeCell ref="A14:G14"/>
    <mergeCell ref="H14:I14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H39" sqref="H39:I39"/>
    </sheetView>
  </sheetViews>
  <sheetFormatPr defaultRowHeight="15" x14ac:dyDescent="0.25"/>
  <sheetData>
    <row r="1" spans="1:9" ht="18.75" x14ac:dyDescent="0.3">
      <c r="A1" s="4" t="s">
        <v>30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105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39" t="s">
        <v>106</v>
      </c>
      <c r="B4" s="40"/>
      <c r="C4" s="40"/>
      <c r="D4" s="40"/>
      <c r="E4" s="40"/>
      <c r="F4" s="40"/>
      <c r="G4" s="144"/>
      <c r="H4" s="98">
        <v>94568.7</v>
      </c>
      <c r="I4" s="99"/>
    </row>
    <row r="5" spans="1:9" x14ac:dyDescent="0.25">
      <c r="A5" s="44"/>
      <c r="B5" s="45"/>
      <c r="C5" s="45"/>
      <c r="D5" s="45"/>
      <c r="E5" s="45"/>
      <c r="F5" s="45"/>
      <c r="G5" s="46"/>
      <c r="H5" s="25"/>
      <c r="I5" s="26"/>
    </row>
    <row r="6" spans="1:9" x14ac:dyDescent="0.25">
      <c r="A6" s="11" t="s">
        <v>83</v>
      </c>
      <c r="B6" s="12"/>
      <c r="C6" s="12"/>
      <c r="D6" s="12"/>
      <c r="E6" s="12"/>
      <c r="F6" s="12"/>
      <c r="G6" s="13"/>
      <c r="H6" s="163">
        <v>381303.16</v>
      </c>
      <c r="I6" s="188"/>
    </row>
    <row r="7" spans="1:9" x14ac:dyDescent="0.25">
      <c r="A7" s="11" t="s">
        <v>67</v>
      </c>
      <c r="B7" s="12"/>
      <c r="C7" s="12"/>
      <c r="D7" s="12"/>
      <c r="E7" s="12"/>
      <c r="F7" s="12"/>
      <c r="G7" s="13"/>
      <c r="H7" s="25">
        <v>21247.5</v>
      </c>
      <c r="I7" s="26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1440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32">
        <f>H11+H12+H13+H14+H15+H17+H18+H30+H20+H21+H22+H23+H24+H25+H26+H19</f>
        <v>104669.18000000001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6"/>
      <c r="H11" s="37">
        <v>2481.4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192" t="s">
        <v>0</v>
      </c>
      <c r="B18" s="193"/>
      <c r="C18" s="193"/>
      <c r="D18" s="193"/>
      <c r="E18" s="193"/>
      <c r="F18" s="193"/>
      <c r="G18" s="194"/>
      <c r="H18" s="195"/>
      <c r="I18" s="196"/>
    </row>
    <row r="19" spans="1:9" x14ac:dyDescent="0.25">
      <c r="A19" s="16" t="s">
        <v>52</v>
      </c>
      <c r="B19" s="17"/>
      <c r="C19" s="17"/>
      <c r="D19" s="17"/>
      <c r="E19" s="17"/>
      <c r="F19" s="17"/>
      <c r="G19" s="18"/>
      <c r="H19" s="199">
        <v>1428</v>
      </c>
      <c r="I19" s="200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201">
        <v>3423</v>
      </c>
      <c r="I20" s="202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197"/>
      <c r="I21" s="198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197"/>
      <c r="I22" s="198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201">
        <v>15516.9</v>
      </c>
      <c r="I23" s="202"/>
    </row>
    <row r="24" spans="1:9" x14ac:dyDescent="0.25">
      <c r="A24" s="47" t="s">
        <v>50</v>
      </c>
      <c r="B24" s="48"/>
      <c r="C24" s="48"/>
      <c r="D24" s="48"/>
      <c r="E24" s="48"/>
      <c r="F24" s="48"/>
      <c r="G24" s="49"/>
      <c r="H24" s="199">
        <v>60722.8</v>
      </c>
      <c r="I24" s="200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199">
        <v>18641.900000000001</v>
      </c>
      <c r="I25" s="200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s="1" customFormat="1" ht="15.75" thickBot="1" x14ac:dyDescent="0.3">
      <c r="A27" s="29" t="s">
        <v>1</v>
      </c>
      <c r="B27" s="30"/>
      <c r="C27" s="30"/>
      <c r="D27" s="30"/>
      <c r="E27" s="30"/>
      <c r="F27" s="30"/>
      <c r="G27" s="31"/>
      <c r="H27" s="63">
        <v>110168.26</v>
      </c>
      <c r="I27" s="64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204"/>
      <c r="I28" s="205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2"/>
      <c r="H29" s="63">
        <f>H31</f>
        <v>112</v>
      </c>
      <c r="I29" s="64"/>
    </row>
    <row r="30" spans="1:9" x14ac:dyDescent="0.25">
      <c r="A30" s="126" t="s">
        <v>125</v>
      </c>
      <c r="B30" s="127"/>
      <c r="C30" s="127"/>
      <c r="D30" s="127"/>
      <c r="E30" s="127"/>
      <c r="F30" s="127"/>
      <c r="G30" s="128"/>
      <c r="H30" s="197"/>
      <c r="I30" s="198"/>
    </row>
    <row r="31" spans="1:9" x14ac:dyDescent="0.25">
      <c r="A31" s="91" t="s">
        <v>126</v>
      </c>
      <c r="B31" s="74"/>
      <c r="C31" s="74"/>
      <c r="D31" s="74"/>
      <c r="E31" s="74"/>
      <c r="F31" s="74"/>
      <c r="G31" s="92"/>
      <c r="H31" s="75">
        <v>112</v>
      </c>
      <c r="I31" s="76"/>
    </row>
    <row r="32" spans="1:9" ht="15.75" thickBot="1" x14ac:dyDescent="0.3">
      <c r="A32" s="184" t="s">
        <v>13</v>
      </c>
      <c r="B32" s="185"/>
      <c r="C32" s="185"/>
      <c r="D32" s="185"/>
      <c r="E32" s="185"/>
      <c r="F32" s="185"/>
      <c r="G32" s="203"/>
      <c r="H32" s="95">
        <f>H10+H29</f>
        <v>104781.18000000001</v>
      </c>
      <c r="I32" s="96"/>
    </row>
    <row r="33" spans="1:9" x14ac:dyDescent="0.25">
      <c r="A33" s="14"/>
      <c r="B33" s="165"/>
      <c r="C33" s="165"/>
      <c r="D33" s="165"/>
      <c r="E33" s="165"/>
      <c r="F33" s="165"/>
      <c r="G33" s="15"/>
      <c r="H33" s="23"/>
      <c r="I33" s="24"/>
    </row>
    <row r="34" spans="1:9" x14ac:dyDescent="0.25">
      <c r="A34" s="39" t="s">
        <v>107</v>
      </c>
      <c r="B34" s="40"/>
      <c r="C34" s="40"/>
      <c r="D34" s="40"/>
      <c r="E34" s="40"/>
      <c r="F34" s="40"/>
      <c r="G34" s="144"/>
      <c r="H34" s="42">
        <f>H4+H10-H27</f>
        <v>89069.62000000001</v>
      </c>
      <c r="I34" s="43"/>
    </row>
    <row r="35" spans="1:9" x14ac:dyDescent="0.25">
      <c r="A35" s="11" t="s">
        <v>95</v>
      </c>
      <c r="B35" s="12"/>
      <c r="C35" s="12"/>
      <c r="D35" s="12"/>
      <c r="E35" s="12"/>
      <c r="F35" s="12"/>
      <c r="G35" s="13"/>
      <c r="H35" s="42">
        <f>H6-H7-H8+H29</f>
        <v>358727.66</v>
      </c>
      <c r="I35" s="43"/>
    </row>
    <row r="36" spans="1:9" x14ac:dyDescent="0.25">
      <c r="A36" s="206"/>
      <c r="B36" s="207"/>
      <c r="C36" s="207"/>
      <c r="D36" s="207"/>
      <c r="E36" s="207"/>
      <c r="F36" s="207"/>
      <c r="G36" s="208"/>
      <c r="H36" s="44"/>
      <c r="I36" s="46"/>
    </row>
    <row r="37" spans="1:9" x14ac:dyDescent="0.25">
      <c r="A37" s="39" t="s">
        <v>14</v>
      </c>
      <c r="B37" s="40"/>
      <c r="C37" s="40"/>
      <c r="D37" s="40"/>
      <c r="E37" s="40"/>
      <c r="F37" s="40"/>
      <c r="G37" s="41"/>
      <c r="H37" s="19"/>
      <c r="I37" s="20"/>
    </row>
    <row r="38" spans="1:9" x14ac:dyDescent="0.25">
      <c r="A38" s="47" t="s">
        <v>15</v>
      </c>
      <c r="B38" s="48"/>
      <c r="C38" s="48"/>
      <c r="D38" s="48"/>
      <c r="E38" s="48"/>
      <c r="F38" s="48"/>
      <c r="G38" s="49"/>
      <c r="H38" s="81">
        <v>12</v>
      </c>
      <c r="I38" s="82"/>
    </row>
    <row r="39" spans="1:9" ht="15.75" thickBot="1" x14ac:dyDescent="0.3">
      <c r="A39" s="83" t="s">
        <v>57</v>
      </c>
      <c r="B39" s="84"/>
      <c r="C39" s="84"/>
      <c r="D39" s="84"/>
      <c r="E39" s="84"/>
      <c r="F39" s="84"/>
      <c r="G39" s="85"/>
      <c r="H39" s="107">
        <f>(H10/H27+H29/H7)*H38</f>
        <v>11.464271090970316</v>
      </c>
      <c r="I39" s="108"/>
    </row>
    <row r="42" spans="1:9" x14ac:dyDescent="0.25">
      <c r="A42" s="77" t="s">
        <v>18</v>
      </c>
      <c r="B42" s="77"/>
      <c r="C42" s="77"/>
      <c r="G42" s="77" t="s">
        <v>19</v>
      </c>
      <c r="H42" s="77"/>
      <c r="I42" s="77"/>
    </row>
  </sheetData>
  <mergeCells count="76">
    <mergeCell ref="A34:G34"/>
    <mergeCell ref="H34:I34"/>
    <mergeCell ref="A35:G35"/>
    <mergeCell ref="H35:I35"/>
    <mergeCell ref="A42:C42"/>
    <mergeCell ref="G42:I42"/>
    <mergeCell ref="A36:G36"/>
    <mergeCell ref="H36:I36"/>
    <mergeCell ref="A37:G37"/>
    <mergeCell ref="H37:I37"/>
    <mergeCell ref="A38:G38"/>
    <mergeCell ref="H38:I38"/>
    <mergeCell ref="A39:G39"/>
    <mergeCell ref="H39:I39"/>
    <mergeCell ref="A27:G27"/>
    <mergeCell ref="H27:I27"/>
    <mergeCell ref="A28:G28"/>
    <mergeCell ref="H28:I28"/>
    <mergeCell ref="A31:G31"/>
    <mergeCell ref="H31:I31"/>
    <mergeCell ref="A33:G33"/>
    <mergeCell ref="H33:I33"/>
    <mergeCell ref="A29:G29"/>
    <mergeCell ref="H29:I29"/>
    <mergeCell ref="A32:G32"/>
    <mergeCell ref="H32:I32"/>
    <mergeCell ref="A24:G24"/>
    <mergeCell ref="H24:I24"/>
    <mergeCell ref="A25:G25"/>
    <mergeCell ref="H25:I25"/>
    <mergeCell ref="A26:G26"/>
    <mergeCell ref="H26:I26"/>
    <mergeCell ref="A10:G10"/>
    <mergeCell ref="H10:I10"/>
    <mergeCell ref="A14:G14"/>
    <mergeCell ref="H14:I14"/>
    <mergeCell ref="A15:G16"/>
    <mergeCell ref="H15:I16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30:G30"/>
    <mergeCell ref="H30:I30"/>
    <mergeCell ref="H19:I19"/>
    <mergeCell ref="A19:G19"/>
    <mergeCell ref="A21:G21"/>
    <mergeCell ref="H21:I21"/>
    <mergeCell ref="A22:G22"/>
    <mergeCell ref="H22:I22"/>
    <mergeCell ref="A20:G20"/>
    <mergeCell ref="H20:I20"/>
    <mergeCell ref="A23:G23"/>
    <mergeCell ref="H23:I23"/>
    <mergeCell ref="A7:G7"/>
    <mergeCell ref="H7:I7"/>
    <mergeCell ref="A9:G9"/>
    <mergeCell ref="H9:I9"/>
    <mergeCell ref="A8:G8"/>
    <mergeCell ref="H8:I8"/>
    <mergeCell ref="A1:I1"/>
    <mergeCell ref="C2:F2"/>
    <mergeCell ref="A3:G3"/>
    <mergeCell ref="H3:I3"/>
    <mergeCell ref="A6:G6"/>
    <mergeCell ref="H4:I4"/>
    <mergeCell ref="H6:I6"/>
    <mergeCell ref="H5:I5"/>
    <mergeCell ref="A4:G4"/>
    <mergeCell ref="A5:G5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8" workbookViewId="0">
      <selection activeCell="H38" sqref="H38:I38"/>
    </sheetView>
  </sheetViews>
  <sheetFormatPr defaultRowHeight="15" x14ac:dyDescent="0.25"/>
  <sheetData>
    <row r="1" spans="1:9" ht="18.75" x14ac:dyDescent="0.3">
      <c r="A1" s="4" t="s">
        <v>35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11" t="s">
        <v>87</v>
      </c>
      <c r="B4" s="12"/>
      <c r="C4" s="12"/>
      <c r="D4" s="12"/>
      <c r="E4" s="12"/>
      <c r="F4" s="12"/>
      <c r="G4" s="12"/>
      <c r="H4" s="140">
        <v>95777.82</v>
      </c>
      <c r="I4" s="209"/>
    </row>
    <row r="5" spans="1:9" x14ac:dyDescent="0.25">
      <c r="A5" s="11"/>
      <c r="B5" s="12"/>
      <c r="C5" s="12"/>
      <c r="D5" s="12"/>
      <c r="E5" s="12"/>
      <c r="F5" s="12"/>
      <c r="G5" s="12"/>
      <c r="H5" s="25"/>
      <c r="I5" s="26"/>
    </row>
    <row r="6" spans="1:9" x14ac:dyDescent="0.25">
      <c r="A6" s="11" t="s">
        <v>93</v>
      </c>
      <c r="B6" s="12"/>
      <c r="C6" s="12"/>
      <c r="D6" s="12"/>
      <c r="E6" s="12"/>
      <c r="F6" s="12"/>
      <c r="G6" s="13"/>
      <c r="H6" s="42">
        <v>49541.57</v>
      </c>
      <c r="I6" s="43"/>
    </row>
    <row r="7" spans="1:9" x14ac:dyDescent="0.25">
      <c r="A7" s="11" t="s">
        <v>67</v>
      </c>
      <c r="B7" s="12"/>
      <c r="C7" s="12"/>
      <c r="D7" s="12"/>
      <c r="E7" s="12"/>
      <c r="F7" s="12"/>
      <c r="G7" s="13"/>
      <c r="H7" s="42">
        <v>5051.47</v>
      </c>
      <c r="I7" s="43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27">
        <v>1020</v>
      </c>
      <c r="I8" s="28"/>
    </row>
    <row r="9" spans="1:9" ht="15.75" thickBot="1" x14ac:dyDescent="0.3">
      <c r="A9" s="44"/>
      <c r="B9" s="45"/>
      <c r="C9" s="45"/>
      <c r="D9" s="45"/>
      <c r="E9" s="45"/>
      <c r="F9" s="45"/>
      <c r="G9" s="46"/>
      <c r="H9" s="44"/>
      <c r="I9" s="46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H11+H12+H13+H14+H15+H17+H18+H30+H20+H21+H22+H23+H24+H25+H26+H19</f>
        <v>26704.16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5"/>
      <c r="H11" s="100">
        <v>0</v>
      </c>
      <c r="I11" s="101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147"/>
      <c r="H18" s="19"/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43"/>
      <c r="H19" s="27">
        <v>549</v>
      </c>
      <c r="I19" s="28"/>
    </row>
    <row r="20" spans="1:9" x14ac:dyDescent="0.25">
      <c r="A20" s="47" t="s">
        <v>10</v>
      </c>
      <c r="B20" s="48"/>
      <c r="C20" s="48"/>
      <c r="D20" s="48"/>
      <c r="E20" s="48"/>
      <c r="F20" s="48"/>
      <c r="G20" s="48"/>
      <c r="H20" s="44">
        <v>1095.3599999999999</v>
      </c>
      <c r="I20" s="46"/>
    </row>
    <row r="21" spans="1:9" x14ac:dyDescent="0.25">
      <c r="A21" s="47" t="s">
        <v>16</v>
      </c>
      <c r="B21" s="48"/>
      <c r="C21" s="48"/>
      <c r="D21" s="48"/>
      <c r="E21" s="48"/>
      <c r="F21" s="48"/>
      <c r="G21" s="48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8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8"/>
      <c r="H23" s="50">
        <v>3696.75</v>
      </c>
      <c r="I23" s="51"/>
    </row>
    <row r="24" spans="1:9" x14ac:dyDescent="0.25">
      <c r="A24" s="47" t="s">
        <v>50</v>
      </c>
      <c r="B24" s="48"/>
      <c r="C24" s="48"/>
      <c r="D24" s="48"/>
      <c r="E24" s="48"/>
      <c r="F24" s="48"/>
      <c r="G24" s="48"/>
      <c r="H24" s="44">
        <v>14466.62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8"/>
      <c r="H25" s="52">
        <v>4441.25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69"/>
      <c r="H26" s="71">
        <v>1464.76</v>
      </c>
      <c r="I26" s="72"/>
    </row>
    <row r="27" spans="1:9" s="1" customFormat="1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32">
        <v>25255.63</v>
      </c>
      <c r="I27" s="153"/>
    </row>
    <row r="28" spans="1:9" s="1" customFormat="1" ht="15.75" thickBot="1" x14ac:dyDescent="0.3">
      <c r="A28" s="9"/>
      <c r="B28" s="212"/>
      <c r="C28" s="212"/>
      <c r="D28" s="212"/>
      <c r="E28" s="212"/>
      <c r="F28" s="212"/>
      <c r="G28" s="10"/>
      <c r="H28" s="9"/>
      <c r="I28" s="10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1"/>
      <c r="H29" s="63"/>
      <c r="I29" s="10"/>
    </row>
    <row r="30" spans="1:9" ht="15.75" thickBot="1" x14ac:dyDescent="0.3">
      <c r="A30" s="21" t="s">
        <v>125</v>
      </c>
      <c r="B30" s="22"/>
      <c r="C30" s="22"/>
      <c r="D30" s="22"/>
      <c r="E30" s="22"/>
      <c r="F30" s="22"/>
      <c r="G30" s="22"/>
      <c r="H30" s="129"/>
      <c r="I30" s="130"/>
    </row>
    <row r="31" spans="1:9" ht="15.75" thickBot="1" x14ac:dyDescent="0.3">
      <c r="A31" s="60" t="s">
        <v>13</v>
      </c>
      <c r="B31" s="61"/>
      <c r="C31" s="61"/>
      <c r="D31" s="61"/>
      <c r="E31" s="61"/>
      <c r="F31" s="61"/>
      <c r="G31" s="61"/>
      <c r="H31" s="210">
        <f>H10+H29</f>
        <v>26704.16</v>
      </c>
      <c r="I31" s="211"/>
    </row>
    <row r="32" spans="1:9" x14ac:dyDescent="0.25">
      <c r="A32" s="23"/>
      <c r="B32" s="65"/>
      <c r="C32" s="65"/>
      <c r="D32" s="65"/>
      <c r="E32" s="65"/>
      <c r="F32" s="65"/>
      <c r="G32" s="65"/>
      <c r="H32" s="23"/>
      <c r="I32" s="24"/>
    </row>
    <row r="33" spans="1:9" x14ac:dyDescent="0.25">
      <c r="A33" s="11" t="s">
        <v>89</v>
      </c>
      <c r="B33" s="12"/>
      <c r="C33" s="12"/>
      <c r="D33" s="12"/>
      <c r="E33" s="12"/>
      <c r="F33" s="12"/>
      <c r="G33" s="12"/>
      <c r="H33" s="42">
        <f>H4+H10-H27</f>
        <v>97226.35</v>
      </c>
      <c r="I33" s="43"/>
    </row>
    <row r="34" spans="1:9" x14ac:dyDescent="0.25">
      <c r="A34" s="11" t="s">
        <v>96</v>
      </c>
      <c r="B34" s="12"/>
      <c r="C34" s="12"/>
      <c r="D34" s="12"/>
      <c r="E34" s="12"/>
      <c r="F34" s="12"/>
      <c r="G34" s="12"/>
      <c r="H34" s="42">
        <f>H6-H7-H8+H29</f>
        <v>43470.1</v>
      </c>
      <c r="I34" s="43"/>
    </row>
    <row r="35" spans="1:9" x14ac:dyDescent="0.25">
      <c r="A35" s="39"/>
      <c r="B35" s="40"/>
      <c r="C35" s="40"/>
      <c r="D35" s="40"/>
      <c r="E35" s="40"/>
      <c r="F35" s="40"/>
      <c r="G35" s="144"/>
      <c r="H35" s="25"/>
      <c r="I35" s="26"/>
    </row>
    <row r="36" spans="1:9" x14ac:dyDescent="0.25">
      <c r="A36" s="16" t="s">
        <v>14</v>
      </c>
      <c r="B36" s="17"/>
      <c r="C36" s="17"/>
      <c r="D36" s="17"/>
      <c r="E36" s="17"/>
      <c r="F36" s="17"/>
      <c r="G36" s="143"/>
      <c r="H36" s="19"/>
      <c r="I36" s="20"/>
    </row>
    <row r="37" spans="1:9" x14ac:dyDescent="0.25">
      <c r="A37" s="47" t="s">
        <v>15</v>
      </c>
      <c r="B37" s="48"/>
      <c r="C37" s="48"/>
      <c r="D37" s="48"/>
      <c r="E37" s="48"/>
      <c r="F37" s="48"/>
      <c r="G37" s="48"/>
      <c r="H37" s="42">
        <v>12</v>
      </c>
      <c r="I37" s="43"/>
    </row>
    <row r="38" spans="1:9" ht="15.75" thickBot="1" x14ac:dyDescent="0.3">
      <c r="A38" s="83" t="s">
        <v>54</v>
      </c>
      <c r="B38" s="84"/>
      <c r="C38" s="84"/>
      <c r="D38" s="84"/>
      <c r="E38" s="84"/>
      <c r="F38" s="84"/>
      <c r="G38" s="84"/>
      <c r="H38" s="107">
        <f>H10/H27*H37</f>
        <v>12.688256836198502</v>
      </c>
      <c r="I38" s="108"/>
    </row>
    <row r="41" spans="1:9" x14ac:dyDescent="0.25">
      <c r="A41" s="77" t="s">
        <v>18</v>
      </c>
      <c r="B41" s="77"/>
      <c r="C41" s="77"/>
      <c r="G41" s="77" t="s">
        <v>19</v>
      </c>
      <c r="H41" s="77"/>
      <c r="I41" s="77"/>
    </row>
  </sheetData>
  <mergeCells count="74">
    <mergeCell ref="A32:G32"/>
    <mergeCell ref="H32:I32"/>
    <mergeCell ref="A33:G33"/>
    <mergeCell ref="H33:I33"/>
    <mergeCell ref="A34:G34"/>
    <mergeCell ref="H34:I34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  <mergeCell ref="A24:G24"/>
    <mergeCell ref="H24:I24"/>
    <mergeCell ref="A25:G25"/>
    <mergeCell ref="H25:I25"/>
    <mergeCell ref="A31:G31"/>
    <mergeCell ref="H31:I31"/>
    <mergeCell ref="A26:G26"/>
    <mergeCell ref="H26:I26"/>
    <mergeCell ref="A29:G29"/>
    <mergeCell ref="H29:I29"/>
    <mergeCell ref="A27:G27"/>
    <mergeCell ref="H27:I27"/>
    <mergeCell ref="A28:G28"/>
    <mergeCell ref="H28:I28"/>
    <mergeCell ref="A17:G17"/>
    <mergeCell ref="H17:I17"/>
    <mergeCell ref="A18:G18"/>
    <mergeCell ref="H18:I18"/>
    <mergeCell ref="A30:G30"/>
    <mergeCell ref="H30:I30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6:G6"/>
    <mergeCell ref="A8:G8"/>
    <mergeCell ref="H8:I8"/>
    <mergeCell ref="A9:G9"/>
    <mergeCell ref="H9:I9"/>
    <mergeCell ref="H6:I6"/>
    <mergeCell ref="A7:G7"/>
    <mergeCell ref="H7:I7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H38" sqref="H38:I38"/>
    </sheetView>
  </sheetViews>
  <sheetFormatPr defaultRowHeight="15" x14ac:dyDescent="0.25"/>
  <sheetData>
    <row r="1" spans="1:9" ht="18.75" x14ac:dyDescent="0.3">
      <c r="A1" s="4" t="s">
        <v>36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87</v>
      </c>
      <c r="B4" s="12"/>
      <c r="C4" s="12"/>
      <c r="D4" s="12"/>
      <c r="E4" s="12"/>
      <c r="F4" s="12"/>
      <c r="G4" s="13"/>
      <c r="H4" s="14">
        <v>163389.35</v>
      </c>
      <c r="I4" s="15"/>
    </row>
    <row r="5" spans="1:9" x14ac:dyDescent="0.25">
      <c r="A5" s="11"/>
      <c r="B5" s="12"/>
      <c r="C5" s="12"/>
      <c r="D5" s="12"/>
      <c r="E5" s="12"/>
      <c r="F5" s="12"/>
      <c r="G5" s="13"/>
      <c r="H5" s="25"/>
      <c r="I5" s="26"/>
    </row>
    <row r="6" spans="1:9" x14ac:dyDescent="0.25">
      <c r="A6" s="11" t="s">
        <v>76</v>
      </c>
      <c r="B6" s="12"/>
      <c r="C6" s="12"/>
      <c r="D6" s="12"/>
      <c r="E6" s="12"/>
      <c r="F6" s="12"/>
      <c r="G6" s="13"/>
      <c r="H6" s="42">
        <v>192650.51</v>
      </c>
      <c r="I6" s="43"/>
    </row>
    <row r="7" spans="1:9" x14ac:dyDescent="0.25">
      <c r="A7" s="11" t="s">
        <v>67</v>
      </c>
      <c r="B7" s="74"/>
      <c r="C7" s="74"/>
      <c r="D7" s="74"/>
      <c r="E7" s="74"/>
      <c r="F7" s="74"/>
      <c r="G7" s="92"/>
      <c r="H7" s="42">
        <v>16599.599999999999</v>
      </c>
      <c r="I7" s="43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4620</v>
      </c>
      <c r="I8" s="51"/>
    </row>
    <row r="9" spans="1:9" ht="15.75" thickBot="1" x14ac:dyDescent="0.3">
      <c r="A9" s="44"/>
      <c r="B9" s="45"/>
      <c r="C9" s="45"/>
      <c r="D9" s="45"/>
      <c r="E9" s="45"/>
      <c r="F9" s="45"/>
      <c r="G9" s="46"/>
      <c r="H9" s="44"/>
      <c r="I9" s="46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213">
        <f>H11+H12+H13+H14+H15+H17+H18+H30+H20+H21+H22+H23+H24+H25+H26+H19</f>
        <v>82814.06</v>
      </c>
      <c r="I10" s="214"/>
    </row>
    <row r="11" spans="1:9" x14ac:dyDescent="0.25">
      <c r="A11" s="34" t="s">
        <v>59</v>
      </c>
      <c r="B11" s="35"/>
      <c r="C11" s="35"/>
      <c r="D11" s="35"/>
      <c r="E11" s="35"/>
      <c r="F11" s="35"/>
      <c r="G11" s="36"/>
      <c r="H11" s="37">
        <v>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192" t="s">
        <v>0</v>
      </c>
      <c r="B18" s="193"/>
      <c r="C18" s="193"/>
      <c r="D18" s="193"/>
      <c r="E18" s="193"/>
      <c r="F18" s="193"/>
      <c r="G18" s="194"/>
      <c r="H18" s="19"/>
      <c r="I18" s="20"/>
    </row>
    <row r="19" spans="1:9" x14ac:dyDescent="0.25">
      <c r="A19" s="47" t="s">
        <v>52</v>
      </c>
      <c r="B19" s="48"/>
      <c r="C19" s="48"/>
      <c r="D19" s="48"/>
      <c r="E19" s="48"/>
      <c r="F19" s="48"/>
      <c r="G19" s="49"/>
      <c r="H19" s="218">
        <v>1128</v>
      </c>
      <c r="I19" s="219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50">
        <v>2738.4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44">
        <v>12509.55</v>
      </c>
      <c r="I23" s="46"/>
    </row>
    <row r="24" spans="1:9" x14ac:dyDescent="0.25">
      <c r="A24" s="47" t="s">
        <v>50</v>
      </c>
      <c r="B24" s="48"/>
      <c r="C24" s="48"/>
      <c r="D24" s="48"/>
      <c r="E24" s="48"/>
      <c r="F24" s="48"/>
      <c r="G24" s="49"/>
      <c r="H24" s="44">
        <v>48954.04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52">
        <v>15028.89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s="1" customFormat="1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32">
        <v>65270.400000000001</v>
      </c>
      <c r="I27" s="15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220"/>
      <c r="C29" s="220"/>
      <c r="D29" s="220"/>
      <c r="E29" s="220"/>
      <c r="F29" s="220"/>
      <c r="G29" s="221"/>
      <c r="H29" s="222">
        <v>0</v>
      </c>
      <c r="I29" s="223"/>
    </row>
    <row r="30" spans="1:9" ht="15.75" thickBot="1" x14ac:dyDescent="0.3">
      <c r="A30" s="215" t="s">
        <v>125</v>
      </c>
      <c r="B30" s="216"/>
      <c r="C30" s="216"/>
      <c r="D30" s="216"/>
      <c r="E30" s="216"/>
      <c r="F30" s="216"/>
      <c r="G30" s="217"/>
      <c r="H30" s="110"/>
      <c r="I30" s="112"/>
    </row>
    <row r="31" spans="1:9" ht="15.75" thickBot="1" x14ac:dyDescent="0.3">
      <c r="A31" s="60" t="s">
        <v>13</v>
      </c>
      <c r="B31" s="61"/>
      <c r="C31" s="61"/>
      <c r="D31" s="61"/>
      <c r="E31" s="61"/>
      <c r="F31" s="61"/>
      <c r="G31" s="62"/>
      <c r="H31" s="63">
        <f>H10+H29</f>
        <v>82814.06</v>
      </c>
      <c r="I31" s="64"/>
    </row>
    <row r="32" spans="1:9" x14ac:dyDescent="0.25">
      <c r="A32" s="52"/>
      <c r="B32" s="186"/>
      <c r="C32" s="186"/>
      <c r="D32" s="186"/>
      <c r="E32" s="186"/>
      <c r="F32" s="186"/>
      <c r="G32" s="53"/>
      <c r="H32" s="110"/>
      <c r="I32" s="112"/>
    </row>
    <row r="33" spans="1:9" x14ac:dyDescent="0.25">
      <c r="A33" s="11" t="s">
        <v>89</v>
      </c>
      <c r="B33" s="12"/>
      <c r="C33" s="12"/>
      <c r="D33" s="12"/>
      <c r="E33" s="12"/>
      <c r="F33" s="12"/>
      <c r="G33" s="13"/>
      <c r="H33" s="224">
        <f>H4+H10-H27</f>
        <v>180933.01</v>
      </c>
      <c r="I33" s="225"/>
    </row>
    <row r="34" spans="1:9" x14ac:dyDescent="0.25">
      <c r="A34" s="11" t="s">
        <v>99</v>
      </c>
      <c r="B34" s="12"/>
      <c r="C34" s="12"/>
      <c r="D34" s="12"/>
      <c r="E34" s="12"/>
      <c r="F34" s="12"/>
      <c r="G34" s="13"/>
      <c r="H34" s="224">
        <f>H6+H7+H8-H29</f>
        <v>213870.11000000002</v>
      </c>
      <c r="I34" s="225"/>
    </row>
    <row r="35" spans="1:9" x14ac:dyDescent="0.25">
      <c r="A35" s="25"/>
      <c r="B35" s="104"/>
      <c r="C35" s="104"/>
      <c r="D35" s="104"/>
      <c r="E35" s="104"/>
      <c r="F35" s="104"/>
      <c r="G35" s="26"/>
      <c r="H35" s="25"/>
      <c r="I35" s="26"/>
    </row>
    <row r="36" spans="1:9" x14ac:dyDescent="0.25">
      <c r="A36" s="11" t="s">
        <v>14</v>
      </c>
      <c r="B36" s="12"/>
      <c r="C36" s="12"/>
      <c r="D36" s="12"/>
      <c r="E36" s="12"/>
      <c r="F36" s="12"/>
      <c r="G36" s="13"/>
      <c r="H36" s="44"/>
      <c r="I36" s="46"/>
    </row>
    <row r="37" spans="1:9" x14ac:dyDescent="0.25">
      <c r="A37" s="47" t="s">
        <v>15</v>
      </c>
      <c r="B37" s="48"/>
      <c r="C37" s="48"/>
      <c r="D37" s="48"/>
      <c r="E37" s="48"/>
      <c r="F37" s="48"/>
      <c r="G37" s="49"/>
      <c r="H37" s="42">
        <v>10</v>
      </c>
      <c r="I37" s="43"/>
    </row>
    <row r="38" spans="1:9" ht="15.75" thickBot="1" x14ac:dyDescent="0.3">
      <c r="A38" s="83" t="s">
        <v>54</v>
      </c>
      <c r="B38" s="84"/>
      <c r="C38" s="84"/>
      <c r="D38" s="84"/>
      <c r="E38" s="84"/>
      <c r="F38" s="84"/>
      <c r="G38" s="85"/>
      <c r="H38" s="226">
        <f>(H10/H27+H29/H7)*H37</f>
        <v>12.687843187723685</v>
      </c>
      <c r="I38" s="227"/>
    </row>
    <row r="41" spans="1:9" x14ac:dyDescent="0.25">
      <c r="A41" s="77" t="s">
        <v>18</v>
      </c>
      <c r="B41" s="77"/>
      <c r="C41" s="77"/>
      <c r="G41" s="77" t="s">
        <v>19</v>
      </c>
      <c r="H41" s="77"/>
      <c r="I41" s="77"/>
    </row>
  </sheetData>
  <mergeCells count="74">
    <mergeCell ref="A35:G35"/>
    <mergeCell ref="H35:I35"/>
    <mergeCell ref="A41:C41"/>
    <mergeCell ref="G41:I41"/>
    <mergeCell ref="A38:G38"/>
    <mergeCell ref="H38:I38"/>
    <mergeCell ref="A36:G36"/>
    <mergeCell ref="H36:I36"/>
    <mergeCell ref="A37:G37"/>
    <mergeCell ref="H37:I37"/>
    <mergeCell ref="A32:G32"/>
    <mergeCell ref="H32:I32"/>
    <mergeCell ref="A33:G33"/>
    <mergeCell ref="H33:I33"/>
    <mergeCell ref="A34:G34"/>
    <mergeCell ref="H34:I34"/>
    <mergeCell ref="A24:G24"/>
    <mergeCell ref="H24:I24"/>
    <mergeCell ref="A25:G25"/>
    <mergeCell ref="H25:I25"/>
    <mergeCell ref="A31:G31"/>
    <mergeCell ref="H31:I31"/>
    <mergeCell ref="A26:G26"/>
    <mergeCell ref="H26:I26"/>
    <mergeCell ref="A29:G29"/>
    <mergeCell ref="H29:I29"/>
    <mergeCell ref="A28:G28"/>
    <mergeCell ref="H28:I28"/>
    <mergeCell ref="A27:G27"/>
    <mergeCell ref="H27:I27"/>
    <mergeCell ref="A17:G17"/>
    <mergeCell ref="H17:I17"/>
    <mergeCell ref="A18:G18"/>
    <mergeCell ref="H18:I18"/>
    <mergeCell ref="A30:G30"/>
    <mergeCell ref="H30:I30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7:G7"/>
    <mergeCell ref="H7:I7"/>
    <mergeCell ref="A9:G9"/>
    <mergeCell ref="H9:I9"/>
    <mergeCell ref="A8:G8"/>
    <mergeCell ref="H8:I8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7" workbookViewId="0">
      <selection activeCell="Q29" sqref="Q29"/>
    </sheetView>
  </sheetViews>
  <sheetFormatPr defaultRowHeight="15" x14ac:dyDescent="0.25"/>
  <sheetData>
    <row r="1" spans="1:9" ht="18.75" x14ac:dyDescent="0.3">
      <c r="A1" s="4" t="s">
        <v>37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87</v>
      </c>
      <c r="B4" s="12"/>
      <c r="C4" s="12"/>
      <c r="D4" s="12"/>
      <c r="E4" s="12"/>
      <c r="F4" s="12"/>
      <c r="G4" s="12"/>
      <c r="H4" s="14">
        <v>199977.14</v>
      </c>
      <c r="I4" s="15"/>
    </row>
    <row r="5" spans="1:9" x14ac:dyDescent="0.25">
      <c r="A5" s="11" t="s">
        <v>108</v>
      </c>
      <c r="B5" s="12"/>
      <c r="C5" s="12"/>
      <c r="D5" s="12"/>
      <c r="E5" s="12"/>
      <c r="F5" s="12"/>
      <c r="G5" s="13"/>
      <c r="H5" s="42">
        <v>3355.24</v>
      </c>
      <c r="I5" s="43"/>
    </row>
    <row r="6" spans="1:9" x14ac:dyDescent="0.25">
      <c r="A6" s="25"/>
      <c r="B6" s="104"/>
      <c r="C6" s="104"/>
      <c r="D6" s="104"/>
      <c r="E6" s="104"/>
      <c r="F6" s="104"/>
      <c r="G6" s="26"/>
      <c r="H6" s="44"/>
      <c r="I6" s="46"/>
    </row>
    <row r="7" spans="1:9" x14ac:dyDescent="0.25">
      <c r="A7" s="11" t="s">
        <v>93</v>
      </c>
      <c r="B7" s="12"/>
      <c r="C7" s="12"/>
      <c r="D7" s="12"/>
      <c r="E7" s="12"/>
      <c r="F7" s="12"/>
      <c r="G7" s="13"/>
      <c r="H7" s="42">
        <v>104446.48</v>
      </c>
      <c r="I7" s="43"/>
    </row>
    <row r="8" spans="1:9" s="1" customFormat="1" x14ac:dyDescent="0.25">
      <c r="A8" s="39" t="s">
        <v>67</v>
      </c>
      <c r="B8" s="40"/>
      <c r="C8" s="40"/>
      <c r="D8" s="40"/>
      <c r="E8" s="40"/>
      <c r="F8" s="40"/>
      <c r="G8" s="41"/>
      <c r="H8" s="25">
        <v>16122.35</v>
      </c>
      <c r="I8" s="26"/>
    </row>
    <row r="9" spans="1:9" x14ac:dyDescent="0.25">
      <c r="A9" s="16" t="s">
        <v>53</v>
      </c>
      <c r="B9" s="17"/>
      <c r="C9" s="17"/>
      <c r="D9" s="17"/>
      <c r="E9" s="17"/>
      <c r="F9" s="17"/>
      <c r="G9" s="18"/>
      <c r="H9" s="50">
        <v>4020</v>
      </c>
      <c r="I9" s="51"/>
    </row>
    <row r="10" spans="1:9" x14ac:dyDescent="0.25">
      <c r="A10" s="25"/>
      <c r="B10" s="104"/>
      <c r="C10" s="104"/>
      <c r="D10" s="104"/>
      <c r="E10" s="104"/>
      <c r="F10" s="104"/>
      <c r="G10" s="26"/>
      <c r="H10" s="44"/>
      <c r="I10" s="46"/>
    </row>
    <row r="11" spans="1:9" x14ac:dyDescent="0.25">
      <c r="A11" s="11" t="s">
        <v>38</v>
      </c>
      <c r="B11" s="12"/>
      <c r="C11" s="12"/>
      <c r="D11" s="12"/>
      <c r="E11" s="12"/>
      <c r="F11" s="12"/>
      <c r="G11" s="13"/>
      <c r="H11" s="42">
        <f>H12</f>
        <v>7.73</v>
      </c>
      <c r="I11" s="26"/>
    </row>
    <row r="12" spans="1:9" x14ac:dyDescent="0.25">
      <c r="A12" s="47" t="s">
        <v>1</v>
      </c>
      <c r="B12" s="48"/>
      <c r="C12" s="48"/>
      <c r="D12" s="48"/>
      <c r="E12" s="48"/>
      <c r="F12" s="48"/>
      <c r="G12" s="49"/>
      <c r="H12" s="44">
        <v>7.73</v>
      </c>
      <c r="I12" s="46"/>
    </row>
    <row r="13" spans="1:9" ht="15.75" thickBot="1" x14ac:dyDescent="0.3">
      <c r="A13" s="16"/>
      <c r="B13" s="17"/>
      <c r="C13" s="17"/>
      <c r="D13" s="17"/>
      <c r="E13" s="17"/>
      <c r="F13" s="17"/>
      <c r="G13" s="143"/>
      <c r="H13" s="232"/>
      <c r="I13" s="233"/>
    </row>
    <row r="14" spans="1:9" ht="15.75" thickBot="1" x14ac:dyDescent="0.3">
      <c r="A14" s="29" t="s">
        <v>64</v>
      </c>
      <c r="B14" s="30"/>
      <c r="C14" s="30"/>
      <c r="D14" s="30"/>
      <c r="E14" s="30"/>
      <c r="F14" s="30"/>
      <c r="G14" s="145"/>
      <c r="H14" s="63">
        <f>H15+H16+H17+H18+H19+H21+H22+H24+H25+H26+H27+H28+H29</f>
        <v>85486.45</v>
      </c>
      <c r="I14" s="64"/>
    </row>
    <row r="15" spans="1:9" x14ac:dyDescent="0.25">
      <c r="A15" s="34" t="s">
        <v>59</v>
      </c>
      <c r="B15" s="35"/>
      <c r="C15" s="35"/>
      <c r="D15" s="35"/>
      <c r="E15" s="35"/>
      <c r="F15" s="35"/>
      <c r="G15" s="35"/>
      <c r="H15" s="37">
        <v>3140</v>
      </c>
      <c r="I15" s="38"/>
    </row>
    <row r="16" spans="1:9" x14ac:dyDescent="0.25">
      <c r="A16" s="16" t="s">
        <v>4</v>
      </c>
      <c r="B16" s="17"/>
      <c r="C16" s="17"/>
      <c r="D16" s="17"/>
      <c r="E16" s="17"/>
      <c r="F16" s="17"/>
      <c r="G16" s="143"/>
      <c r="H16" s="19"/>
      <c r="I16" s="20"/>
    </row>
    <row r="17" spans="1:9" x14ac:dyDescent="0.25">
      <c r="A17" s="16" t="s">
        <v>5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16" t="s">
        <v>6</v>
      </c>
      <c r="B18" s="17"/>
      <c r="C18" s="17"/>
      <c r="D18" s="17"/>
      <c r="E18" s="17"/>
      <c r="F18" s="17"/>
      <c r="G18" s="143"/>
      <c r="H18" s="19">
        <v>990.42</v>
      </c>
      <c r="I18" s="20"/>
    </row>
    <row r="19" spans="1:9" x14ac:dyDescent="0.25">
      <c r="A19" s="54" t="s">
        <v>7</v>
      </c>
      <c r="B19" s="55"/>
      <c r="C19" s="55"/>
      <c r="D19" s="55"/>
      <c r="E19" s="55"/>
      <c r="F19" s="55"/>
      <c r="G19" s="146"/>
      <c r="H19" s="19"/>
      <c r="I19" s="20"/>
    </row>
    <row r="20" spans="1:9" x14ac:dyDescent="0.25">
      <c r="A20" s="54"/>
      <c r="B20" s="55"/>
      <c r="C20" s="55"/>
      <c r="D20" s="55"/>
      <c r="E20" s="55"/>
      <c r="F20" s="55"/>
      <c r="G20" s="146"/>
      <c r="H20" s="19"/>
      <c r="I20" s="20"/>
    </row>
    <row r="21" spans="1:9" x14ac:dyDescent="0.25">
      <c r="A21" s="16" t="s">
        <v>9</v>
      </c>
      <c r="B21" s="17"/>
      <c r="C21" s="17"/>
      <c r="D21" s="17"/>
      <c r="E21" s="17"/>
      <c r="F21" s="17"/>
      <c r="G21" s="143"/>
      <c r="H21" s="19"/>
      <c r="I21" s="20"/>
    </row>
    <row r="22" spans="1:9" x14ac:dyDescent="0.25">
      <c r="A22" s="57" t="s">
        <v>0</v>
      </c>
      <c r="B22" s="58"/>
      <c r="C22" s="58"/>
      <c r="D22" s="58"/>
      <c r="E22" s="58"/>
      <c r="F22" s="58"/>
      <c r="G22" s="147"/>
      <c r="H22" s="19">
        <v>0</v>
      </c>
      <c r="I22" s="20"/>
    </row>
    <row r="23" spans="1:9" x14ac:dyDescent="0.25">
      <c r="A23" s="47" t="s">
        <v>52</v>
      </c>
      <c r="B23" s="48"/>
      <c r="C23" s="48"/>
      <c r="D23" s="48"/>
      <c r="E23" s="48"/>
      <c r="F23" s="48"/>
      <c r="G23" s="48"/>
      <c r="H23" s="44" t="s">
        <v>31</v>
      </c>
      <c r="I23" s="46"/>
    </row>
    <row r="24" spans="1:9" x14ac:dyDescent="0.25">
      <c r="A24" s="47" t="s">
        <v>10</v>
      </c>
      <c r="B24" s="48"/>
      <c r="C24" s="48"/>
      <c r="D24" s="48"/>
      <c r="E24" s="48"/>
      <c r="F24" s="48"/>
      <c r="G24" s="48"/>
      <c r="H24" s="50">
        <v>2738.4</v>
      </c>
      <c r="I24" s="51"/>
    </row>
    <row r="25" spans="1:9" x14ac:dyDescent="0.25">
      <c r="A25" s="47" t="s">
        <v>16</v>
      </c>
      <c r="B25" s="48"/>
      <c r="C25" s="48"/>
      <c r="D25" s="48"/>
      <c r="E25" s="48"/>
      <c r="F25" s="48"/>
      <c r="G25" s="48"/>
      <c r="H25" s="44"/>
      <c r="I25" s="46"/>
    </row>
    <row r="26" spans="1:9" x14ac:dyDescent="0.25">
      <c r="A26" s="47" t="s">
        <v>11</v>
      </c>
      <c r="B26" s="48"/>
      <c r="C26" s="48"/>
      <c r="D26" s="48"/>
      <c r="E26" s="48"/>
      <c r="F26" s="48"/>
      <c r="G26" s="48"/>
      <c r="H26" s="44">
        <v>12617.55</v>
      </c>
      <c r="I26" s="46"/>
    </row>
    <row r="27" spans="1:9" x14ac:dyDescent="0.25">
      <c r="A27" s="47" t="s">
        <v>50</v>
      </c>
      <c r="B27" s="48"/>
      <c r="C27" s="48"/>
      <c r="D27" s="48"/>
      <c r="E27" s="48"/>
      <c r="F27" s="48"/>
      <c r="G27" s="48"/>
      <c r="H27" s="44">
        <v>49376.68</v>
      </c>
      <c r="I27" s="46"/>
    </row>
    <row r="28" spans="1:9" x14ac:dyDescent="0.25">
      <c r="A28" s="47" t="s">
        <v>12</v>
      </c>
      <c r="B28" s="48"/>
      <c r="C28" s="48"/>
      <c r="D28" s="48"/>
      <c r="E28" s="48"/>
      <c r="F28" s="48"/>
      <c r="G28" s="48"/>
      <c r="H28" s="52">
        <v>15158.64</v>
      </c>
      <c r="I28" s="53"/>
    </row>
    <row r="29" spans="1:9" ht="15.75" thickBot="1" x14ac:dyDescent="0.3">
      <c r="A29" s="78" t="s">
        <v>49</v>
      </c>
      <c r="B29" s="79"/>
      <c r="C29" s="79"/>
      <c r="D29" s="79"/>
      <c r="E29" s="79"/>
      <c r="F29" s="79"/>
      <c r="G29" s="79"/>
      <c r="H29" s="71">
        <v>1464.76</v>
      </c>
      <c r="I29" s="72"/>
    </row>
    <row r="30" spans="1:9" s="1" customFormat="1" ht="15.75" thickBot="1" x14ac:dyDescent="0.3">
      <c r="A30" s="29" t="s">
        <v>63</v>
      </c>
      <c r="B30" s="30"/>
      <c r="C30" s="30"/>
      <c r="D30" s="30"/>
      <c r="E30" s="30"/>
      <c r="F30" s="30"/>
      <c r="G30" s="31"/>
      <c r="H30" s="32">
        <v>60466.47</v>
      </c>
      <c r="I30" s="153"/>
    </row>
    <row r="31" spans="1:9" ht="15.75" thickBot="1" x14ac:dyDescent="0.3">
      <c r="A31" s="6"/>
      <c r="B31" s="7"/>
      <c r="C31" s="7"/>
      <c r="D31" s="7"/>
      <c r="E31" s="7"/>
      <c r="F31" s="7"/>
      <c r="G31" s="8"/>
      <c r="H31" s="6"/>
      <c r="I31" s="8"/>
    </row>
    <row r="32" spans="1:9" ht="15.75" thickBot="1" x14ac:dyDescent="0.3">
      <c r="A32" s="60" t="s">
        <v>66</v>
      </c>
      <c r="B32" s="61"/>
      <c r="C32" s="61"/>
      <c r="D32" s="61"/>
      <c r="E32" s="61"/>
      <c r="F32" s="61"/>
      <c r="G32" s="61"/>
      <c r="H32" s="210">
        <f>H34+H35</f>
        <v>523.6</v>
      </c>
      <c r="I32" s="211"/>
    </row>
    <row r="33" spans="1:9" x14ac:dyDescent="0.25">
      <c r="A33" s="34" t="s">
        <v>125</v>
      </c>
      <c r="B33" s="35"/>
      <c r="C33" s="35"/>
      <c r="D33" s="35"/>
      <c r="E33" s="35"/>
      <c r="F33" s="35"/>
      <c r="G33" s="36"/>
      <c r="H33" s="228"/>
      <c r="I33" s="229"/>
    </row>
    <row r="34" spans="1:9" x14ac:dyDescent="0.25">
      <c r="A34" s="91" t="s">
        <v>121</v>
      </c>
      <c r="B34" s="74"/>
      <c r="C34" s="74"/>
      <c r="D34" s="74"/>
      <c r="E34" s="74"/>
      <c r="F34" s="74"/>
      <c r="G34" s="92"/>
      <c r="H34" s="230">
        <v>146</v>
      </c>
      <c r="I34" s="231"/>
    </row>
    <row r="35" spans="1:9" ht="15.75" thickBot="1" x14ac:dyDescent="0.3">
      <c r="A35" s="91" t="s">
        <v>141</v>
      </c>
      <c r="B35" s="74"/>
      <c r="C35" s="74"/>
      <c r="D35" s="74"/>
      <c r="E35" s="74"/>
      <c r="F35" s="74"/>
      <c r="G35" s="92"/>
      <c r="H35" s="230">
        <v>377.6</v>
      </c>
      <c r="I35" s="231"/>
    </row>
    <row r="36" spans="1:9" ht="15.75" thickBot="1" x14ac:dyDescent="0.3">
      <c r="A36" s="60" t="s">
        <v>13</v>
      </c>
      <c r="B36" s="61"/>
      <c r="C36" s="61"/>
      <c r="D36" s="61"/>
      <c r="E36" s="61"/>
      <c r="F36" s="61"/>
      <c r="G36" s="61"/>
      <c r="H36" s="210">
        <f>H14+H32</f>
        <v>86010.05</v>
      </c>
      <c r="I36" s="211"/>
    </row>
    <row r="37" spans="1:9" x14ac:dyDescent="0.25">
      <c r="A37" s="23"/>
      <c r="B37" s="65"/>
      <c r="C37" s="65"/>
      <c r="D37" s="65"/>
      <c r="E37" s="65"/>
      <c r="F37" s="65"/>
      <c r="G37" s="65"/>
      <c r="H37" s="23"/>
      <c r="I37" s="24"/>
    </row>
    <row r="38" spans="1:9" x14ac:dyDescent="0.25">
      <c r="A38" s="11" t="s">
        <v>89</v>
      </c>
      <c r="B38" s="12"/>
      <c r="C38" s="12"/>
      <c r="D38" s="12"/>
      <c r="E38" s="12"/>
      <c r="F38" s="12"/>
      <c r="G38" s="12"/>
      <c r="H38" s="42">
        <f>H4+H14-H30</f>
        <v>224997.12000000002</v>
      </c>
      <c r="I38" s="43"/>
    </row>
    <row r="39" spans="1:9" x14ac:dyDescent="0.25">
      <c r="A39" s="11" t="s">
        <v>96</v>
      </c>
      <c r="B39" s="12"/>
      <c r="C39" s="12"/>
      <c r="D39" s="12"/>
      <c r="E39" s="12"/>
      <c r="F39" s="12"/>
      <c r="G39" s="13"/>
      <c r="H39" s="42">
        <f>H7-H8-H9+H32</f>
        <v>84827.73</v>
      </c>
      <c r="I39" s="43"/>
    </row>
    <row r="40" spans="1:9" x14ac:dyDescent="0.25">
      <c r="A40" s="11" t="s">
        <v>109</v>
      </c>
      <c r="B40" s="12"/>
      <c r="C40" s="12"/>
      <c r="D40" s="12"/>
      <c r="E40" s="12"/>
      <c r="F40" s="12"/>
      <c r="G40" s="13"/>
      <c r="H40" s="42">
        <f>H5-H11</f>
        <v>3347.5099999999998</v>
      </c>
      <c r="I40" s="43"/>
    </row>
    <row r="41" spans="1:9" x14ac:dyDescent="0.25">
      <c r="A41" s="25"/>
      <c r="B41" s="104"/>
      <c r="C41" s="104"/>
      <c r="D41" s="104"/>
      <c r="E41" s="104"/>
      <c r="F41" s="104"/>
      <c r="G41" s="104"/>
      <c r="H41" s="25"/>
      <c r="I41" s="26"/>
    </row>
    <row r="42" spans="1:9" x14ac:dyDescent="0.25">
      <c r="A42" s="47" t="s">
        <v>14</v>
      </c>
      <c r="B42" s="48"/>
      <c r="C42" s="48"/>
      <c r="D42" s="48"/>
      <c r="E42" s="48"/>
      <c r="F42" s="48"/>
      <c r="G42" s="48"/>
      <c r="H42" s="44"/>
      <c r="I42" s="46"/>
    </row>
    <row r="43" spans="1:9" x14ac:dyDescent="0.25">
      <c r="A43" s="47" t="s">
        <v>15</v>
      </c>
      <c r="B43" s="48"/>
      <c r="C43" s="48"/>
      <c r="D43" s="48"/>
      <c r="E43" s="48"/>
      <c r="F43" s="48"/>
      <c r="G43" s="48"/>
      <c r="H43" s="25">
        <v>9.5</v>
      </c>
      <c r="I43" s="26"/>
    </row>
    <row r="44" spans="1:9" ht="15.75" thickBot="1" x14ac:dyDescent="0.3">
      <c r="A44" s="83" t="s">
        <v>54</v>
      </c>
      <c r="B44" s="84"/>
      <c r="C44" s="84"/>
      <c r="D44" s="84"/>
      <c r="E44" s="84"/>
      <c r="F44" s="84"/>
      <c r="G44" s="84"/>
      <c r="H44" s="234">
        <f>(H14/H30+H32/H8)*H43</f>
        <v>13.739463996407753</v>
      </c>
      <c r="I44" s="235"/>
    </row>
    <row r="46" spans="1:9" x14ac:dyDescent="0.25">
      <c r="A46" s="77" t="s">
        <v>18</v>
      </c>
      <c r="B46" s="77"/>
      <c r="C46" s="77"/>
      <c r="G46" s="77" t="s">
        <v>19</v>
      </c>
      <c r="H46" s="77"/>
      <c r="I46" s="77"/>
    </row>
  </sheetData>
  <mergeCells count="86">
    <mergeCell ref="A39:G39"/>
    <mergeCell ref="H39:I39"/>
    <mergeCell ref="H40:I40"/>
    <mergeCell ref="A36:G36"/>
    <mergeCell ref="H36:I36"/>
    <mergeCell ref="A37:G37"/>
    <mergeCell ref="H37:I37"/>
    <mergeCell ref="A46:C46"/>
    <mergeCell ref="G46:I46"/>
    <mergeCell ref="A10:G10"/>
    <mergeCell ref="H10:I10"/>
    <mergeCell ref="H23:I23"/>
    <mergeCell ref="A42:G42"/>
    <mergeCell ref="H42:I42"/>
    <mergeCell ref="A43:G43"/>
    <mergeCell ref="H43:I43"/>
    <mergeCell ref="A44:G44"/>
    <mergeCell ref="H44:I44"/>
    <mergeCell ref="A40:G40"/>
    <mergeCell ref="A41:G41"/>
    <mergeCell ref="H41:I41"/>
    <mergeCell ref="A38:G38"/>
    <mergeCell ref="H38:I38"/>
    <mergeCell ref="H19:I20"/>
    <mergeCell ref="A29:G29"/>
    <mergeCell ref="H29:I29"/>
    <mergeCell ref="A24:G24"/>
    <mergeCell ref="H24:I24"/>
    <mergeCell ref="A25:G25"/>
    <mergeCell ref="H25:I25"/>
    <mergeCell ref="A26:G26"/>
    <mergeCell ref="H26:I26"/>
    <mergeCell ref="A32:G32"/>
    <mergeCell ref="H32:I32"/>
    <mergeCell ref="A31:G31"/>
    <mergeCell ref="H31:I31"/>
    <mergeCell ref="A23:G23"/>
    <mergeCell ref="A27:G27"/>
    <mergeCell ref="H27:I27"/>
    <mergeCell ref="A28:G28"/>
    <mergeCell ref="H28:I28"/>
    <mergeCell ref="A11:G11"/>
    <mergeCell ref="H11:I11"/>
    <mergeCell ref="A14:G14"/>
    <mergeCell ref="H14:I14"/>
    <mergeCell ref="A30:G30"/>
    <mergeCell ref="H30:I30"/>
    <mergeCell ref="A15:G15"/>
    <mergeCell ref="A21:G21"/>
    <mergeCell ref="H21:I21"/>
    <mergeCell ref="A22:G22"/>
    <mergeCell ref="H22:I22"/>
    <mergeCell ref="A17:G17"/>
    <mergeCell ref="H17:I17"/>
    <mergeCell ref="A18:G18"/>
    <mergeCell ref="H18:I18"/>
    <mergeCell ref="A19:G20"/>
    <mergeCell ref="H15:I15"/>
    <mergeCell ref="A16:G16"/>
    <mergeCell ref="H16:I16"/>
    <mergeCell ref="A12:G12"/>
    <mergeCell ref="H12:I12"/>
    <mergeCell ref="A13:G13"/>
    <mergeCell ref="H13:I13"/>
    <mergeCell ref="A8:G8"/>
    <mergeCell ref="H8:I8"/>
    <mergeCell ref="A9:G9"/>
    <mergeCell ref="H7:I7"/>
    <mergeCell ref="A1:I1"/>
    <mergeCell ref="C2:F2"/>
    <mergeCell ref="A3:G3"/>
    <mergeCell ref="H3:I3"/>
    <mergeCell ref="A4:G4"/>
    <mergeCell ref="H4:I4"/>
    <mergeCell ref="A6:G6"/>
    <mergeCell ref="H6:I6"/>
    <mergeCell ref="A7:G7"/>
    <mergeCell ref="A5:G5"/>
    <mergeCell ref="H5:I5"/>
    <mergeCell ref="H9:I9"/>
    <mergeCell ref="A33:G33"/>
    <mergeCell ref="H33:I33"/>
    <mergeCell ref="A34:G34"/>
    <mergeCell ref="H34:I34"/>
    <mergeCell ref="A35:G35"/>
    <mergeCell ref="H35:I35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23" workbookViewId="0">
      <selection activeCell="L40" sqref="L40"/>
    </sheetView>
  </sheetViews>
  <sheetFormatPr defaultRowHeight="15" x14ac:dyDescent="0.25"/>
  <sheetData>
    <row r="1" spans="1:9" ht="18.75" x14ac:dyDescent="0.3">
      <c r="A1" s="4" t="s">
        <v>39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56" t="s">
        <v>110</v>
      </c>
      <c r="B4" s="157"/>
      <c r="C4" s="157"/>
      <c r="D4" s="157"/>
      <c r="E4" s="157"/>
      <c r="F4" s="157"/>
      <c r="G4" s="158"/>
      <c r="H4" s="140">
        <v>94844.31</v>
      </c>
      <c r="I4" s="209"/>
    </row>
    <row r="5" spans="1:9" x14ac:dyDescent="0.25">
      <c r="A5" s="11"/>
      <c r="B5" s="12"/>
      <c r="C5" s="12"/>
      <c r="D5" s="12"/>
      <c r="E5" s="12"/>
      <c r="F5" s="12"/>
      <c r="G5" s="13"/>
      <c r="H5" s="25"/>
      <c r="I5" s="26"/>
    </row>
    <row r="6" spans="1:9" x14ac:dyDescent="0.25">
      <c r="A6" s="11" t="s">
        <v>93</v>
      </c>
      <c r="B6" s="12"/>
      <c r="C6" s="12"/>
      <c r="D6" s="12"/>
      <c r="E6" s="12"/>
      <c r="F6" s="12"/>
      <c r="G6" s="13"/>
      <c r="H6" s="42">
        <v>1800</v>
      </c>
      <c r="I6" s="43"/>
    </row>
    <row r="7" spans="1:9" x14ac:dyDescent="0.25">
      <c r="A7" s="16" t="s">
        <v>53</v>
      </c>
      <c r="B7" s="17"/>
      <c r="C7" s="17"/>
      <c r="D7" s="17"/>
      <c r="E7" s="17"/>
      <c r="F7" s="17"/>
      <c r="G7" s="18"/>
      <c r="H7" s="75">
        <v>720</v>
      </c>
      <c r="I7" s="76"/>
    </row>
    <row r="8" spans="1:9" ht="15.75" thickBot="1" x14ac:dyDescent="0.3">
      <c r="A8" s="25"/>
      <c r="B8" s="104"/>
      <c r="C8" s="104"/>
      <c r="D8" s="104"/>
      <c r="E8" s="104"/>
      <c r="F8" s="104"/>
      <c r="G8" s="26"/>
      <c r="H8" s="25"/>
      <c r="I8" s="26"/>
    </row>
    <row r="9" spans="1:9" ht="15.75" thickBot="1" x14ac:dyDescent="0.3">
      <c r="A9" s="29" t="s">
        <v>64</v>
      </c>
      <c r="B9" s="30"/>
      <c r="C9" s="30"/>
      <c r="D9" s="30"/>
      <c r="E9" s="30"/>
      <c r="F9" s="30"/>
      <c r="G9" s="31"/>
      <c r="H9" s="32">
        <f>H10+H11+H12+H13+H14+H16+H17+H19+H20+H21+H22+H23+H24+H25+H18</f>
        <v>55824.310000000005</v>
      </c>
      <c r="I9" s="131"/>
    </row>
    <row r="10" spans="1:9" x14ac:dyDescent="0.25">
      <c r="A10" s="34" t="s">
        <v>59</v>
      </c>
      <c r="B10" s="35"/>
      <c r="C10" s="35"/>
      <c r="D10" s="35"/>
      <c r="E10" s="35"/>
      <c r="F10" s="35"/>
      <c r="G10" s="36"/>
      <c r="H10" s="100">
        <v>80</v>
      </c>
      <c r="I10" s="101"/>
    </row>
    <row r="11" spans="1:9" x14ac:dyDescent="0.25">
      <c r="A11" s="16" t="s">
        <v>4</v>
      </c>
      <c r="B11" s="17"/>
      <c r="C11" s="17"/>
      <c r="D11" s="17"/>
      <c r="E11" s="17"/>
      <c r="F11" s="17"/>
      <c r="G11" s="18"/>
      <c r="H11" s="19"/>
      <c r="I11" s="20"/>
    </row>
    <row r="12" spans="1:9" x14ac:dyDescent="0.25">
      <c r="A12" s="16" t="s">
        <v>5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6</v>
      </c>
      <c r="B13" s="17"/>
      <c r="C13" s="17"/>
      <c r="D13" s="17"/>
      <c r="E13" s="17"/>
      <c r="F13" s="17"/>
      <c r="G13" s="18"/>
      <c r="H13" s="19">
        <v>990.42</v>
      </c>
      <c r="I13" s="20"/>
    </row>
    <row r="14" spans="1:9" x14ac:dyDescent="0.25">
      <c r="A14" s="54" t="s">
        <v>7</v>
      </c>
      <c r="B14" s="55"/>
      <c r="C14" s="55"/>
      <c r="D14" s="55"/>
      <c r="E14" s="55"/>
      <c r="F14" s="55"/>
      <c r="G14" s="56"/>
      <c r="H14" s="19"/>
      <c r="I14" s="20"/>
    </row>
    <row r="15" spans="1:9" x14ac:dyDescent="0.25">
      <c r="A15" s="54"/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16" t="s">
        <v>9</v>
      </c>
      <c r="B16" s="17"/>
      <c r="C16" s="17"/>
      <c r="D16" s="17"/>
      <c r="E16" s="17"/>
      <c r="F16" s="17"/>
      <c r="G16" s="18"/>
      <c r="H16" s="19"/>
      <c r="I16" s="20"/>
    </row>
    <row r="17" spans="1:9" x14ac:dyDescent="0.25">
      <c r="A17" s="57" t="s">
        <v>0</v>
      </c>
      <c r="B17" s="58"/>
      <c r="C17" s="58"/>
      <c r="D17" s="58"/>
      <c r="E17" s="58"/>
      <c r="F17" s="58"/>
      <c r="G17" s="59"/>
      <c r="H17" s="19"/>
      <c r="I17" s="20"/>
    </row>
    <row r="18" spans="1:9" x14ac:dyDescent="0.25">
      <c r="A18" s="47" t="s">
        <v>52</v>
      </c>
      <c r="B18" s="48"/>
      <c r="C18" s="48"/>
      <c r="D18" s="48"/>
      <c r="E18" s="48"/>
      <c r="F18" s="48"/>
      <c r="G18" s="49"/>
      <c r="H18" s="50">
        <v>2193</v>
      </c>
      <c r="I18" s="51"/>
    </row>
    <row r="19" spans="1:9" x14ac:dyDescent="0.25">
      <c r="A19" s="47" t="s">
        <v>10</v>
      </c>
      <c r="B19" s="48"/>
      <c r="C19" s="48"/>
      <c r="D19" s="48"/>
      <c r="E19" s="48"/>
      <c r="F19" s="48"/>
      <c r="G19" s="49"/>
      <c r="H19" s="50">
        <v>1277.92</v>
      </c>
      <c r="I19" s="51"/>
    </row>
    <row r="20" spans="1:9" x14ac:dyDescent="0.25">
      <c r="A20" s="47" t="s">
        <v>16</v>
      </c>
      <c r="B20" s="48"/>
      <c r="C20" s="48"/>
      <c r="D20" s="48"/>
      <c r="E20" s="48"/>
      <c r="F20" s="48"/>
      <c r="G20" s="49"/>
      <c r="H20" s="44"/>
      <c r="I20" s="46"/>
    </row>
    <row r="21" spans="1:9" x14ac:dyDescent="0.25">
      <c r="A21" s="47" t="s">
        <v>17</v>
      </c>
      <c r="B21" s="48"/>
      <c r="C21" s="48"/>
      <c r="D21" s="48"/>
      <c r="E21" s="48"/>
      <c r="F21" s="48"/>
      <c r="G21" s="49"/>
      <c r="H21" s="52"/>
      <c r="I21" s="53"/>
    </row>
    <row r="22" spans="1:9" x14ac:dyDescent="0.25">
      <c r="A22" s="47" t="s">
        <v>11</v>
      </c>
      <c r="B22" s="48"/>
      <c r="C22" s="48"/>
      <c r="D22" s="48"/>
      <c r="E22" s="48"/>
      <c r="F22" s="48"/>
      <c r="G22" s="49"/>
      <c r="H22" s="50">
        <v>8147.25</v>
      </c>
      <c r="I22" s="51"/>
    </row>
    <row r="23" spans="1:9" x14ac:dyDescent="0.25">
      <c r="A23" s="47" t="s">
        <v>50</v>
      </c>
      <c r="B23" s="48"/>
      <c r="C23" s="48"/>
      <c r="D23" s="48"/>
      <c r="E23" s="48"/>
      <c r="F23" s="48"/>
      <c r="G23" s="49"/>
      <c r="H23" s="44">
        <v>31882.91</v>
      </c>
      <c r="I23" s="46"/>
    </row>
    <row r="24" spans="1:9" x14ac:dyDescent="0.25">
      <c r="A24" s="47" t="s">
        <v>12</v>
      </c>
      <c r="B24" s="48"/>
      <c r="C24" s="48"/>
      <c r="D24" s="48"/>
      <c r="E24" s="48"/>
      <c r="F24" s="48"/>
      <c r="G24" s="49"/>
      <c r="H24" s="52">
        <v>9788.0499999999993</v>
      </c>
      <c r="I24" s="53"/>
    </row>
    <row r="25" spans="1:9" ht="15.75" thickBot="1" x14ac:dyDescent="0.3">
      <c r="A25" s="68" t="s">
        <v>49</v>
      </c>
      <c r="B25" s="69"/>
      <c r="C25" s="69"/>
      <c r="D25" s="69"/>
      <c r="E25" s="69"/>
      <c r="F25" s="69"/>
      <c r="G25" s="70"/>
      <c r="H25" s="71">
        <v>1464.76</v>
      </c>
      <c r="I25" s="72"/>
    </row>
    <row r="26" spans="1:9" s="1" customFormat="1" ht="15.75" thickBot="1" x14ac:dyDescent="0.3">
      <c r="A26" s="29" t="s">
        <v>63</v>
      </c>
      <c r="B26" s="30"/>
      <c r="C26" s="30"/>
      <c r="D26" s="30"/>
      <c r="E26" s="30"/>
      <c r="F26" s="30"/>
      <c r="G26" s="31"/>
      <c r="H26" s="32">
        <v>64643</v>
      </c>
      <c r="I26" s="153"/>
    </row>
    <row r="27" spans="1:9" ht="15.75" thickBot="1" x14ac:dyDescent="0.3">
      <c r="A27" s="113"/>
      <c r="B27" s="114"/>
      <c r="C27" s="114"/>
      <c r="D27" s="114"/>
      <c r="E27" s="114"/>
      <c r="F27" s="114"/>
      <c r="G27" s="115"/>
      <c r="H27" s="113"/>
      <c r="I27" s="115"/>
    </row>
    <row r="28" spans="1:9" ht="15.75" thickBot="1" x14ac:dyDescent="0.3">
      <c r="A28" s="60" t="s">
        <v>66</v>
      </c>
      <c r="B28" s="61"/>
      <c r="C28" s="61"/>
      <c r="D28" s="61"/>
      <c r="E28" s="61"/>
      <c r="F28" s="61"/>
      <c r="G28" s="62"/>
      <c r="H28" s="63">
        <f>H30</f>
        <v>1720</v>
      </c>
      <c r="I28" s="10"/>
    </row>
    <row r="29" spans="1:9" x14ac:dyDescent="0.25">
      <c r="A29" s="34" t="s">
        <v>125</v>
      </c>
      <c r="B29" s="35"/>
      <c r="C29" s="35"/>
      <c r="D29" s="35"/>
      <c r="E29" s="35"/>
      <c r="F29" s="35"/>
      <c r="G29" s="36"/>
      <c r="H29" s="140"/>
      <c r="I29" s="209"/>
    </row>
    <row r="30" spans="1:9" ht="15.75" thickBot="1" x14ac:dyDescent="0.3">
      <c r="A30" s="91" t="s">
        <v>141</v>
      </c>
      <c r="B30" s="74"/>
      <c r="C30" s="74"/>
      <c r="D30" s="74"/>
      <c r="E30" s="74"/>
      <c r="F30" s="74"/>
      <c r="G30" s="92"/>
      <c r="H30" s="151">
        <v>1720</v>
      </c>
      <c r="I30" s="152"/>
    </row>
    <row r="31" spans="1:9" ht="15.75" thickBot="1" x14ac:dyDescent="0.3">
      <c r="A31" s="60" t="s">
        <v>13</v>
      </c>
      <c r="B31" s="61"/>
      <c r="C31" s="61"/>
      <c r="D31" s="61"/>
      <c r="E31" s="61"/>
      <c r="F31" s="61"/>
      <c r="G31" s="62"/>
      <c r="H31" s="210">
        <f>H9+H28</f>
        <v>57544.310000000005</v>
      </c>
      <c r="I31" s="211"/>
    </row>
    <row r="32" spans="1:9" x14ac:dyDescent="0.25">
      <c r="A32" s="23"/>
      <c r="B32" s="65"/>
      <c r="C32" s="65"/>
      <c r="D32" s="65"/>
      <c r="E32" s="65"/>
      <c r="F32" s="65"/>
      <c r="G32" s="24"/>
      <c r="H32" s="110"/>
      <c r="I32" s="112"/>
    </row>
    <row r="33" spans="1:9" x14ac:dyDescent="0.25">
      <c r="A33" s="11" t="s">
        <v>111</v>
      </c>
      <c r="B33" s="12"/>
      <c r="C33" s="12"/>
      <c r="D33" s="12"/>
      <c r="E33" s="12"/>
      <c r="F33" s="12"/>
      <c r="G33" s="13"/>
      <c r="H33" s="42">
        <f>H4+H9-H26</f>
        <v>86025.62</v>
      </c>
      <c r="I33" s="26"/>
    </row>
    <row r="34" spans="1:9" x14ac:dyDescent="0.25">
      <c r="A34" s="11" t="s">
        <v>95</v>
      </c>
      <c r="B34" s="12"/>
      <c r="C34" s="12"/>
      <c r="D34" s="12"/>
      <c r="E34" s="12"/>
      <c r="F34" s="12"/>
      <c r="G34" s="13"/>
      <c r="H34" s="166">
        <f>H6-H7+H28</f>
        <v>2800</v>
      </c>
      <c r="I34" s="167"/>
    </row>
    <row r="35" spans="1:9" x14ac:dyDescent="0.25">
      <c r="A35" s="25"/>
      <c r="B35" s="104"/>
      <c r="C35" s="104"/>
      <c r="D35" s="104"/>
      <c r="E35" s="104"/>
      <c r="F35" s="104"/>
      <c r="G35" s="26"/>
      <c r="H35" s="25"/>
      <c r="I35" s="26"/>
    </row>
    <row r="36" spans="1:9" x14ac:dyDescent="0.25">
      <c r="A36" s="78" t="s">
        <v>14</v>
      </c>
      <c r="B36" s="79"/>
      <c r="C36" s="79"/>
      <c r="D36" s="79"/>
      <c r="E36" s="79"/>
      <c r="F36" s="79"/>
      <c r="G36" s="80"/>
      <c r="H36" s="105"/>
      <c r="I36" s="106"/>
    </row>
    <row r="37" spans="1:9" x14ac:dyDescent="0.25">
      <c r="A37" s="47" t="s">
        <v>15</v>
      </c>
      <c r="B37" s="48"/>
      <c r="C37" s="48"/>
      <c r="D37" s="48"/>
      <c r="E37" s="48"/>
      <c r="F37" s="48"/>
      <c r="G37" s="49"/>
      <c r="H37" s="166">
        <v>10</v>
      </c>
      <c r="I37" s="167"/>
    </row>
    <row r="38" spans="1:9" ht="15.75" thickBot="1" x14ac:dyDescent="0.3">
      <c r="A38" s="83" t="s">
        <v>54</v>
      </c>
      <c r="B38" s="84"/>
      <c r="C38" s="84"/>
      <c r="D38" s="84"/>
      <c r="E38" s="84"/>
      <c r="F38" s="84"/>
      <c r="G38" s="85"/>
      <c r="H38" s="234">
        <f>H9/H26*H37</f>
        <v>8.6357857772690014</v>
      </c>
      <c r="I38" s="235"/>
    </row>
    <row r="42" spans="1:9" x14ac:dyDescent="0.25">
      <c r="A42" s="77" t="s">
        <v>18</v>
      </c>
      <c r="B42" s="77"/>
      <c r="C42" s="77"/>
      <c r="G42" s="77" t="s">
        <v>19</v>
      </c>
      <c r="H42" s="77"/>
      <c r="I42" s="77"/>
    </row>
  </sheetData>
  <mergeCells count="74">
    <mergeCell ref="A6:G6"/>
    <mergeCell ref="H6:I6"/>
    <mergeCell ref="A5:G5"/>
    <mergeCell ref="H5:I5"/>
    <mergeCell ref="A1:I1"/>
    <mergeCell ref="C2:F2"/>
    <mergeCell ref="A3:G3"/>
    <mergeCell ref="H3:I3"/>
    <mergeCell ref="H4:I4"/>
    <mergeCell ref="A4:G4"/>
    <mergeCell ref="A7:G7"/>
    <mergeCell ref="H7:I7"/>
    <mergeCell ref="A8:G8"/>
    <mergeCell ref="H8:I8"/>
    <mergeCell ref="A26:G26"/>
    <mergeCell ref="H26:I26"/>
    <mergeCell ref="A18:G18"/>
    <mergeCell ref="A9:G9"/>
    <mergeCell ref="H9:I9"/>
    <mergeCell ref="A10:G10"/>
    <mergeCell ref="H10:I10"/>
    <mergeCell ref="A11:G11"/>
    <mergeCell ref="H11:I11"/>
    <mergeCell ref="A12:G12"/>
    <mergeCell ref="A16:G16"/>
    <mergeCell ref="H16:I16"/>
    <mergeCell ref="A17:G17"/>
    <mergeCell ref="H17:I17"/>
    <mergeCell ref="H12:I12"/>
    <mergeCell ref="A13:G13"/>
    <mergeCell ref="H13:I13"/>
    <mergeCell ref="A14:G15"/>
    <mergeCell ref="H14:I15"/>
    <mergeCell ref="H18:I18"/>
    <mergeCell ref="A19:G19"/>
    <mergeCell ref="H19:I19"/>
    <mergeCell ref="H29:I2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32:G32"/>
    <mergeCell ref="H32:I32"/>
    <mergeCell ref="A30:G30"/>
    <mergeCell ref="H30:I30"/>
    <mergeCell ref="A27:G27"/>
    <mergeCell ref="H27:I27"/>
    <mergeCell ref="A28:G28"/>
    <mergeCell ref="H28:I28"/>
    <mergeCell ref="A31:G31"/>
    <mergeCell ref="H31:I31"/>
    <mergeCell ref="A29:G29"/>
    <mergeCell ref="A42:C42"/>
    <mergeCell ref="G42:I42"/>
    <mergeCell ref="A35:G35"/>
    <mergeCell ref="H35:I35"/>
    <mergeCell ref="A36:G36"/>
    <mergeCell ref="H36:I36"/>
    <mergeCell ref="A37:G37"/>
    <mergeCell ref="H37:I37"/>
    <mergeCell ref="A33:G33"/>
    <mergeCell ref="H33:I33"/>
    <mergeCell ref="A34:G34"/>
    <mergeCell ref="H34:I34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28" workbookViewId="0">
      <selection activeCell="M14" sqref="M14"/>
    </sheetView>
  </sheetViews>
  <sheetFormatPr defaultRowHeight="15" x14ac:dyDescent="0.25"/>
  <sheetData>
    <row r="1" spans="1:9" ht="18.75" x14ac:dyDescent="0.3">
      <c r="A1" s="4" t="s">
        <v>40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39" t="s">
        <v>112</v>
      </c>
      <c r="B4" s="40"/>
      <c r="C4" s="40"/>
      <c r="D4" s="40"/>
      <c r="E4" s="40"/>
      <c r="F4" s="40"/>
      <c r="G4" s="41"/>
      <c r="H4" s="246">
        <v>243489.98</v>
      </c>
      <c r="I4" s="247"/>
    </row>
    <row r="5" spans="1:9" x14ac:dyDescent="0.25">
      <c r="A5" s="25"/>
      <c r="B5" s="104"/>
      <c r="C5" s="104"/>
      <c r="D5" s="104"/>
      <c r="E5" s="104"/>
      <c r="F5" s="104"/>
      <c r="G5" s="26"/>
      <c r="H5" s="166"/>
      <c r="I5" s="167"/>
    </row>
    <row r="6" spans="1:9" x14ac:dyDescent="0.25">
      <c r="A6" s="88" t="s">
        <v>113</v>
      </c>
      <c r="B6" s="89"/>
      <c r="C6" s="89"/>
      <c r="D6" s="89"/>
      <c r="E6" s="89"/>
      <c r="F6" s="89"/>
      <c r="G6" s="90"/>
      <c r="H6" s="42">
        <v>27445.07</v>
      </c>
      <c r="I6" s="43"/>
    </row>
    <row r="7" spans="1:9" x14ac:dyDescent="0.25">
      <c r="A7" s="39" t="s">
        <v>67</v>
      </c>
      <c r="B7" s="40"/>
      <c r="C7" s="40"/>
      <c r="D7" s="40"/>
      <c r="E7" s="40"/>
      <c r="F7" s="40"/>
      <c r="G7" s="41"/>
      <c r="H7" s="138">
        <v>7140.62</v>
      </c>
      <c r="I7" s="139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4020</v>
      </c>
      <c r="I8" s="51"/>
    </row>
    <row r="9" spans="1:9" ht="15.75" thickBot="1" x14ac:dyDescent="0.3">
      <c r="A9" s="25"/>
      <c r="B9" s="104"/>
      <c r="C9" s="104"/>
      <c r="D9" s="104"/>
      <c r="E9" s="104"/>
      <c r="F9" s="104"/>
      <c r="G9" s="26"/>
      <c r="H9" s="44"/>
      <c r="I9" s="46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H11+H12+H13+H14+H15+H17+H18+H32+H20+H21+H22+H23+H24+H25+H26+H19</f>
        <v>69394.7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5"/>
      <c r="H11" s="100">
        <v>0</v>
      </c>
      <c r="I11" s="101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147"/>
      <c r="H18" s="19"/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43"/>
      <c r="H19" s="50">
        <v>904.5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8"/>
      <c r="H20" s="50">
        <v>2920.96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8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8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8"/>
      <c r="H23" s="44">
        <v>10321.65</v>
      </c>
      <c r="I23" s="46"/>
    </row>
    <row r="24" spans="1:9" x14ac:dyDescent="0.25">
      <c r="A24" s="47" t="s">
        <v>50</v>
      </c>
      <c r="B24" s="48"/>
      <c r="C24" s="48"/>
      <c r="D24" s="48"/>
      <c r="E24" s="48"/>
      <c r="F24" s="48"/>
      <c r="G24" s="48"/>
      <c r="H24" s="44">
        <v>40392.050000000003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8"/>
      <c r="H25" s="52">
        <v>12400.36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69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66">
        <v>52650.13</v>
      </c>
      <c r="I27" s="67"/>
    </row>
    <row r="28" spans="1:9" ht="15.75" thickBot="1" x14ac:dyDescent="0.3">
      <c r="A28" s="113"/>
      <c r="B28" s="114"/>
      <c r="C28" s="114"/>
      <c r="D28" s="114"/>
      <c r="E28" s="114"/>
      <c r="F28" s="114"/>
      <c r="G28" s="115"/>
      <c r="H28" s="113"/>
      <c r="I28" s="115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1"/>
      <c r="H29" s="63">
        <f>H30+H31</f>
        <v>134531.6</v>
      </c>
      <c r="I29" s="64"/>
    </row>
    <row r="30" spans="1:9" x14ac:dyDescent="0.25">
      <c r="A30" s="236" t="s">
        <v>123</v>
      </c>
      <c r="B30" s="237"/>
      <c r="C30" s="237"/>
      <c r="D30" s="237"/>
      <c r="E30" s="237"/>
      <c r="F30" s="237"/>
      <c r="G30" s="238"/>
      <c r="H30" s="239">
        <v>112320.6</v>
      </c>
      <c r="I30" s="240"/>
    </row>
    <row r="31" spans="1:9" x14ac:dyDescent="0.25">
      <c r="A31" s="241" t="s">
        <v>122</v>
      </c>
      <c r="B31" s="242"/>
      <c r="C31" s="242"/>
      <c r="D31" s="242"/>
      <c r="E31" s="242"/>
      <c r="F31" s="242"/>
      <c r="G31" s="243"/>
      <c r="H31" s="244">
        <v>22211</v>
      </c>
      <c r="I31" s="245"/>
    </row>
    <row r="32" spans="1:9" ht="15.75" thickBot="1" x14ac:dyDescent="0.3">
      <c r="A32" s="78" t="s">
        <v>125</v>
      </c>
      <c r="B32" s="79"/>
      <c r="C32" s="79"/>
      <c r="D32" s="79"/>
      <c r="E32" s="79"/>
      <c r="F32" s="79"/>
      <c r="G32" s="79"/>
      <c r="H32" s="52"/>
      <c r="I32" s="53"/>
    </row>
    <row r="33" spans="1:9" ht="15.75" thickBot="1" x14ac:dyDescent="0.3">
      <c r="A33" s="60" t="s">
        <v>13</v>
      </c>
      <c r="B33" s="61"/>
      <c r="C33" s="61"/>
      <c r="D33" s="61"/>
      <c r="E33" s="61"/>
      <c r="F33" s="61"/>
      <c r="G33" s="61"/>
      <c r="H33" s="210">
        <f>H10+H29</f>
        <v>203926.3</v>
      </c>
      <c r="I33" s="211"/>
    </row>
    <row r="34" spans="1:9" x14ac:dyDescent="0.25">
      <c r="A34" s="23"/>
      <c r="B34" s="65"/>
      <c r="C34" s="65"/>
      <c r="D34" s="65"/>
      <c r="E34" s="65"/>
      <c r="F34" s="65"/>
      <c r="G34" s="65"/>
      <c r="H34" s="23"/>
      <c r="I34" s="24"/>
    </row>
    <row r="35" spans="1:9" x14ac:dyDescent="0.25">
      <c r="A35" s="11" t="s">
        <v>89</v>
      </c>
      <c r="B35" s="12"/>
      <c r="C35" s="12"/>
      <c r="D35" s="12"/>
      <c r="E35" s="12"/>
      <c r="F35" s="12"/>
      <c r="G35" s="12"/>
      <c r="H35" s="42">
        <f>H4+H10-H27</f>
        <v>260234.55</v>
      </c>
      <c r="I35" s="43"/>
    </row>
    <row r="36" spans="1:9" x14ac:dyDescent="0.25">
      <c r="A36" s="11" t="s">
        <v>95</v>
      </c>
      <c r="B36" s="12"/>
      <c r="C36" s="12"/>
      <c r="D36" s="12"/>
      <c r="E36" s="12"/>
      <c r="F36" s="12"/>
      <c r="G36" s="12"/>
      <c r="H36" s="42">
        <f>H29+H6-H7-H8</f>
        <v>150816.05000000002</v>
      </c>
      <c r="I36" s="43"/>
    </row>
    <row r="37" spans="1:9" x14ac:dyDescent="0.25">
      <c r="A37" s="39"/>
      <c r="B37" s="40"/>
      <c r="C37" s="40"/>
      <c r="D37" s="40"/>
      <c r="E37" s="40"/>
      <c r="F37" s="40"/>
      <c r="G37" s="144"/>
      <c r="H37" s="25"/>
      <c r="I37" s="26"/>
    </row>
    <row r="38" spans="1:9" x14ac:dyDescent="0.25">
      <c r="A38" s="16" t="s">
        <v>14</v>
      </c>
      <c r="B38" s="17"/>
      <c r="C38" s="17"/>
      <c r="D38" s="17"/>
      <c r="E38" s="17"/>
      <c r="F38" s="17"/>
      <c r="G38" s="143"/>
      <c r="H38" s="19"/>
      <c r="I38" s="20"/>
    </row>
    <row r="39" spans="1:9" x14ac:dyDescent="0.25">
      <c r="A39" s="47" t="s">
        <v>15</v>
      </c>
      <c r="B39" s="48"/>
      <c r="C39" s="48"/>
      <c r="D39" s="48"/>
      <c r="E39" s="48"/>
      <c r="F39" s="48"/>
      <c r="G39" s="48"/>
      <c r="H39" s="42">
        <v>8.5</v>
      </c>
      <c r="I39" s="43"/>
    </row>
    <row r="40" spans="1:9" ht="15.75" thickBot="1" x14ac:dyDescent="0.3">
      <c r="A40" s="83" t="s">
        <v>54</v>
      </c>
      <c r="B40" s="84"/>
      <c r="C40" s="84"/>
      <c r="D40" s="84"/>
      <c r="E40" s="84"/>
      <c r="F40" s="84"/>
      <c r="G40" s="84"/>
      <c r="H40" s="234">
        <f>H10/H27*H39</f>
        <v>11.203295224532209</v>
      </c>
      <c r="I40" s="235"/>
    </row>
    <row r="43" spans="1:9" x14ac:dyDescent="0.25">
      <c r="A43" s="77" t="s">
        <v>18</v>
      </c>
      <c r="B43" s="77"/>
      <c r="C43" s="77"/>
      <c r="G43" s="77" t="s">
        <v>19</v>
      </c>
      <c r="H43" s="77"/>
      <c r="I43" s="77"/>
    </row>
  </sheetData>
  <mergeCells count="78">
    <mergeCell ref="A7:G7"/>
    <mergeCell ref="H7:I7"/>
    <mergeCell ref="A8:G8"/>
    <mergeCell ref="H8:I8"/>
    <mergeCell ref="A11:G11"/>
    <mergeCell ref="H11:I11"/>
    <mergeCell ref="A10:G10"/>
    <mergeCell ref="H10:I10"/>
    <mergeCell ref="A32:G32"/>
    <mergeCell ref="H32:I32"/>
    <mergeCell ref="A20:G20"/>
    <mergeCell ref="H20:I20"/>
    <mergeCell ref="A17:G17"/>
    <mergeCell ref="H17:I17"/>
    <mergeCell ref="A19:G19"/>
    <mergeCell ref="H19:I19"/>
    <mergeCell ref="A28:G28"/>
    <mergeCell ref="H28:I28"/>
    <mergeCell ref="A25:G25"/>
    <mergeCell ref="H25:I25"/>
    <mergeCell ref="A26:G26"/>
    <mergeCell ref="H26:I26"/>
    <mergeCell ref="A27:G27"/>
    <mergeCell ref="H27:I27"/>
    <mergeCell ref="A1:I1"/>
    <mergeCell ref="C2:F2"/>
    <mergeCell ref="A3:G3"/>
    <mergeCell ref="H3:I3"/>
    <mergeCell ref="A4:G4"/>
    <mergeCell ref="H4:I4"/>
    <mergeCell ref="A5:G5"/>
    <mergeCell ref="H5:I5"/>
    <mergeCell ref="A9:G9"/>
    <mergeCell ref="H9:I9"/>
    <mergeCell ref="A18:G18"/>
    <mergeCell ref="H18:I18"/>
    <mergeCell ref="H13:I13"/>
    <mergeCell ref="A14:G14"/>
    <mergeCell ref="H14:I14"/>
    <mergeCell ref="A15:G16"/>
    <mergeCell ref="H15:I16"/>
    <mergeCell ref="A13:G13"/>
    <mergeCell ref="A6:G6"/>
    <mergeCell ref="H6:I6"/>
    <mergeCell ref="A12:G12"/>
    <mergeCell ref="H12:I12"/>
    <mergeCell ref="A21:G21"/>
    <mergeCell ref="H21:I21"/>
    <mergeCell ref="A22:G22"/>
    <mergeCell ref="H22:I22"/>
    <mergeCell ref="A24:G24"/>
    <mergeCell ref="H24:I24"/>
    <mergeCell ref="A23:G23"/>
    <mergeCell ref="H23:I23"/>
    <mergeCell ref="A38:G38"/>
    <mergeCell ref="H38:I38"/>
    <mergeCell ref="A37:G37"/>
    <mergeCell ref="A33:G33"/>
    <mergeCell ref="H33:I33"/>
    <mergeCell ref="H34:I34"/>
    <mergeCell ref="H37:I37"/>
    <mergeCell ref="A34:G34"/>
    <mergeCell ref="A36:G36"/>
    <mergeCell ref="H36:I36"/>
    <mergeCell ref="A35:G35"/>
    <mergeCell ref="H35:I35"/>
    <mergeCell ref="A43:C43"/>
    <mergeCell ref="G43:I43"/>
    <mergeCell ref="A39:G39"/>
    <mergeCell ref="H39:I39"/>
    <mergeCell ref="A40:G40"/>
    <mergeCell ref="H40:I40"/>
    <mergeCell ref="A29:G29"/>
    <mergeCell ref="H29:I29"/>
    <mergeCell ref="A30:G30"/>
    <mergeCell ref="H30:I30"/>
    <mergeCell ref="A31:G31"/>
    <mergeCell ref="H31:I31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9" workbookViewId="0">
      <selection activeCell="K35" sqref="K35"/>
    </sheetView>
  </sheetViews>
  <sheetFormatPr defaultRowHeight="15" x14ac:dyDescent="0.25"/>
  <sheetData>
    <row r="1" spans="1:9" ht="18.75" x14ac:dyDescent="0.3">
      <c r="A1" s="4" t="s">
        <v>41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11" t="s">
        <v>87</v>
      </c>
      <c r="B4" s="12"/>
      <c r="C4" s="12"/>
      <c r="D4" s="12"/>
      <c r="E4" s="12"/>
      <c r="F4" s="12"/>
      <c r="G4" s="12"/>
      <c r="H4" s="250">
        <v>133541.22</v>
      </c>
      <c r="I4" s="251"/>
    </row>
    <row r="5" spans="1:9" x14ac:dyDescent="0.25">
      <c r="A5" s="25"/>
      <c r="B5" s="104"/>
      <c r="C5" s="104"/>
      <c r="D5" s="104"/>
      <c r="E5" s="104"/>
      <c r="F5" s="104"/>
      <c r="G5" s="26"/>
      <c r="H5" s="25"/>
      <c r="I5" s="26"/>
    </row>
    <row r="6" spans="1:9" x14ac:dyDescent="0.25">
      <c r="A6" s="11" t="s">
        <v>93</v>
      </c>
      <c r="B6" s="12"/>
      <c r="C6" s="12"/>
      <c r="D6" s="12"/>
      <c r="E6" s="12"/>
      <c r="F6" s="12"/>
      <c r="G6" s="13"/>
      <c r="H6" s="25">
        <v>42925.65</v>
      </c>
      <c r="I6" s="26"/>
    </row>
    <row r="7" spans="1:9" x14ac:dyDescent="0.25">
      <c r="A7" s="11" t="s">
        <v>67</v>
      </c>
      <c r="B7" s="12"/>
      <c r="C7" s="12"/>
      <c r="D7" s="12"/>
      <c r="E7" s="12"/>
      <c r="F7" s="12"/>
      <c r="G7" s="13"/>
      <c r="H7" s="42">
        <v>3790.89</v>
      </c>
      <c r="I7" s="43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75">
        <v>3720</v>
      </c>
      <c r="I8" s="76"/>
    </row>
    <row r="9" spans="1:9" ht="15.75" thickBot="1" x14ac:dyDescent="0.3">
      <c r="A9" s="25"/>
      <c r="B9" s="104"/>
      <c r="C9" s="104"/>
      <c r="D9" s="104"/>
      <c r="E9" s="104"/>
      <c r="F9" s="104"/>
      <c r="G9" s="26"/>
      <c r="H9" s="25"/>
      <c r="I9" s="26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H11+H12+H13+H14+H15+H17+H18+H30+H20+H21+H22+H23+H24+H25+H26+H19</f>
        <v>39554.550000000003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5"/>
      <c r="H11" s="37">
        <v>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147"/>
      <c r="H18" s="19"/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43"/>
      <c r="H19" s="50">
        <v>1161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8"/>
      <c r="H20" s="50">
        <v>1460.48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8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8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8"/>
      <c r="H23" s="50">
        <v>5638.5</v>
      </c>
      <c r="I23" s="51"/>
    </row>
    <row r="24" spans="1:9" x14ac:dyDescent="0.25">
      <c r="A24" s="47" t="s">
        <v>50</v>
      </c>
      <c r="B24" s="48"/>
      <c r="C24" s="48"/>
      <c r="D24" s="48"/>
      <c r="E24" s="48"/>
      <c r="F24" s="48"/>
      <c r="G24" s="48"/>
      <c r="H24" s="44">
        <v>22065.33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8"/>
      <c r="H25" s="52">
        <v>6774.06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69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32">
        <v>34866.11</v>
      </c>
      <c r="I27" s="15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1"/>
      <c r="H29" s="63">
        <f>H31</f>
        <v>1890.8</v>
      </c>
      <c r="I29" s="64"/>
    </row>
    <row r="30" spans="1:9" x14ac:dyDescent="0.25">
      <c r="A30" s="34" t="s">
        <v>125</v>
      </c>
      <c r="B30" s="35"/>
      <c r="C30" s="35"/>
      <c r="D30" s="35"/>
      <c r="E30" s="35"/>
      <c r="F30" s="35"/>
      <c r="G30" s="36"/>
      <c r="H30" s="110"/>
      <c r="I30" s="112"/>
    </row>
    <row r="31" spans="1:9" ht="15.75" thickBot="1" x14ac:dyDescent="0.3">
      <c r="A31" s="148" t="s">
        <v>140</v>
      </c>
      <c r="B31" s="149"/>
      <c r="C31" s="149"/>
      <c r="D31" s="149"/>
      <c r="E31" s="149"/>
      <c r="F31" s="149"/>
      <c r="G31" s="150"/>
      <c r="H31" s="248">
        <v>1890.8</v>
      </c>
      <c r="I31" s="249"/>
    </row>
    <row r="32" spans="1:9" ht="15.75" thickBot="1" x14ac:dyDescent="0.3">
      <c r="A32" s="60" t="s">
        <v>13</v>
      </c>
      <c r="B32" s="61"/>
      <c r="C32" s="61"/>
      <c r="D32" s="61"/>
      <c r="E32" s="61"/>
      <c r="F32" s="61"/>
      <c r="G32" s="61"/>
      <c r="H32" s="210">
        <f>H10+H29</f>
        <v>41445.350000000006</v>
      </c>
      <c r="I32" s="211"/>
    </row>
    <row r="33" spans="1:9" x14ac:dyDescent="0.25">
      <c r="A33" s="23"/>
      <c r="B33" s="65"/>
      <c r="C33" s="65"/>
      <c r="D33" s="65"/>
      <c r="E33" s="65"/>
      <c r="F33" s="65"/>
      <c r="G33" s="65"/>
      <c r="H33" s="23"/>
      <c r="I33" s="24"/>
    </row>
    <row r="34" spans="1:9" x14ac:dyDescent="0.25">
      <c r="A34" s="11" t="s">
        <v>89</v>
      </c>
      <c r="B34" s="12"/>
      <c r="C34" s="12"/>
      <c r="D34" s="12"/>
      <c r="E34" s="12"/>
      <c r="F34" s="12"/>
      <c r="G34" s="12"/>
      <c r="H34" s="42">
        <f>H4+H10-H27</f>
        <v>138229.66000000003</v>
      </c>
      <c r="I34" s="26"/>
    </row>
    <row r="35" spans="1:9" x14ac:dyDescent="0.25">
      <c r="A35" s="88" t="s">
        <v>96</v>
      </c>
      <c r="B35" s="89"/>
      <c r="C35" s="89"/>
      <c r="D35" s="89"/>
      <c r="E35" s="89"/>
      <c r="F35" s="89"/>
      <c r="G35" s="89"/>
      <c r="H35" s="224">
        <f>H6-H7-H8+H29</f>
        <v>37305.560000000005</v>
      </c>
      <c r="I35" s="225"/>
    </row>
    <row r="36" spans="1:9" x14ac:dyDescent="0.25">
      <c r="A36" s="39"/>
      <c r="B36" s="40"/>
      <c r="C36" s="40"/>
      <c r="D36" s="40"/>
      <c r="E36" s="40"/>
      <c r="F36" s="40"/>
      <c r="G36" s="144"/>
      <c r="H36" s="25"/>
      <c r="I36" s="26"/>
    </row>
    <row r="37" spans="1:9" x14ac:dyDescent="0.25">
      <c r="A37" s="16" t="s">
        <v>14</v>
      </c>
      <c r="B37" s="17"/>
      <c r="C37" s="17"/>
      <c r="D37" s="17"/>
      <c r="E37" s="17"/>
      <c r="F37" s="17"/>
      <c r="G37" s="143"/>
      <c r="H37" s="19"/>
      <c r="I37" s="20"/>
    </row>
    <row r="38" spans="1:9" x14ac:dyDescent="0.25">
      <c r="A38" s="47" t="s">
        <v>15</v>
      </c>
      <c r="B38" s="48"/>
      <c r="C38" s="48"/>
      <c r="D38" s="48"/>
      <c r="E38" s="48"/>
      <c r="F38" s="48"/>
      <c r="G38" s="48"/>
      <c r="H38" s="42">
        <v>10</v>
      </c>
      <c r="I38" s="43"/>
    </row>
    <row r="39" spans="1:9" ht="15.75" thickBot="1" x14ac:dyDescent="0.3">
      <c r="A39" s="83" t="s">
        <v>54</v>
      </c>
      <c r="B39" s="84"/>
      <c r="C39" s="84"/>
      <c r="D39" s="84"/>
      <c r="E39" s="84"/>
      <c r="F39" s="84"/>
      <c r="G39" s="84"/>
      <c r="H39" s="234">
        <f>(H10/H27+H29/H7)*H38</f>
        <v>16.332445273829851</v>
      </c>
      <c r="I39" s="235"/>
    </row>
    <row r="42" spans="1:9" x14ac:dyDescent="0.25">
      <c r="A42" s="77" t="s">
        <v>18</v>
      </c>
      <c r="B42" s="77"/>
      <c r="C42" s="77"/>
      <c r="G42" s="77" t="s">
        <v>19</v>
      </c>
      <c r="H42" s="77"/>
      <c r="I42" s="77"/>
    </row>
  </sheetData>
  <mergeCells count="76">
    <mergeCell ref="A31:G31"/>
    <mergeCell ref="H31:I31"/>
    <mergeCell ref="A1:I1"/>
    <mergeCell ref="C2:F2"/>
    <mergeCell ref="A3:G3"/>
    <mergeCell ref="H3:I3"/>
    <mergeCell ref="A4:G4"/>
    <mergeCell ref="H4:I4"/>
    <mergeCell ref="A6:G6"/>
    <mergeCell ref="A5:G5"/>
    <mergeCell ref="H5:I5"/>
    <mergeCell ref="H6:I6"/>
    <mergeCell ref="A7:G7"/>
    <mergeCell ref="H7:I7"/>
    <mergeCell ref="A9:G9"/>
    <mergeCell ref="H9:I9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30:G30"/>
    <mergeCell ref="H30:I30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9:G29"/>
    <mergeCell ref="H29:I29"/>
    <mergeCell ref="A28:G28"/>
    <mergeCell ref="H28:I28"/>
    <mergeCell ref="A27:G27"/>
    <mergeCell ref="H27:I27"/>
    <mergeCell ref="H33:I33"/>
    <mergeCell ref="A34:G34"/>
    <mergeCell ref="H34:I34"/>
    <mergeCell ref="A35:G35"/>
    <mergeCell ref="H35:I35"/>
    <mergeCell ref="A42:C42"/>
    <mergeCell ref="G42:I42"/>
    <mergeCell ref="H19:I19"/>
    <mergeCell ref="A8:G8"/>
    <mergeCell ref="H8:I8"/>
    <mergeCell ref="A37:G37"/>
    <mergeCell ref="H37:I37"/>
    <mergeCell ref="A38:G38"/>
    <mergeCell ref="H38:I38"/>
    <mergeCell ref="A39:G39"/>
    <mergeCell ref="H39:I39"/>
    <mergeCell ref="A36:G36"/>
    <mergeCell ref="A32:G32"/>
    <mergeCell ref="H32:I32"/>
    <mergeCell ref="H36:I36"/>
    <mergeCell ref="A33:G3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8" workbookViewId="0">
      <selection activeCell="H36" sqref="H36:I36"/>
    </sheetView>
  </sheetViews>
  <sheetFormatPr defaultRowHeight="15" x14ac:dyDescent="0.25"/>
  <sheetData>
    <row r="1" spans="1:9" ht="18.75" x14ac:dyDescent="0.3">
      <c r="A1" s="4" t="s">
        <v>42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11" t="s">
        <v>87</v>
      </c>
      <c r="B4" s="12"/>
      <c r="C4" s="12"/>
      <c r="D4" s="12"/>
      <c r="E4" s="12"/>
      <c r="F4" s="12"/>
      <c r="G4" s="12"/>
      <c r="H4" s="140">
        <v>303825.01</v>
      </c>
      <c r="I4" s="209"/>
    </row>
    <row r="5" spans="1:9" x14ac:dyDescent="0.25">
      <c r="A5" s="52"/>
      <c r="B5" s="186"/>
      <c r="C5" s="186"/>
      <c r="D5" s="186"/>
      <c r="E5" s="186"/>
      <c r="F5" s="186"/>
      <c r="G5" s="186"/>
      <c r="H5" s="25"/>
      <c r="I5" s="26"/>
    </row>
    <row r="6" spans="1:9" x14ac:dyDescent="0.25">
      <c r="A6" s="144" t="s">
        <v>76</v>
      </c>
      <c r="B6" s="12"/>
      <c r="C6" s="12"/>
      <c r="D6" s="12"/>
      <c r="E6" s="12"/>
      <c r="F6" s="12"/>
      <c r="G6" s="12"/>
      <c r="H6" s="162">
        <v>99326.54</v>
      </c>
      <c r="I6" s="159"/>
    </row>
    <row r="7" spans="1:9" x14ac:dyDescent="0.25">
      <c r="A7" s="39" t="s">
        <v>67</v>
      </c>
      <c r="B7" s="40"/>
      <c r="C7" s="40"/>
      <c r="D7" s="40"/>
      <c r="E7" s="40"/>
      <c r="F7" s="40"/>
      <c r="G7" s="144"/>
      <c r="H7" s="138">
        <v>17366.3</v>
      </c>
      <c r="I7" s="139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720</v>
      </c>
      <c r="I8" s="51"/>
    </row>
    <row r="9" spans="1:9" ht="15.75" thickBot="1" x14ac:dyDescent="0.3">
      <c r="A9" s="25"/>
      <c r="B9" s="104"/>
      <c r="C9" s="104"/>
      <c r="D9" s="104"/>
      <c r="E9" s="104"/>
      <c r="F9" s="104"/>
      <c r="G9" s="104"/>
      <c r="H9" s="44"/>
      <c r="I9" s="46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H11+H12+H13+H14+H15+H17+H18+H20+H21+H22+H23+H24+H25+H26+H19</f>
        <v>104521.84999999999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5"/>
      <c r="H11" s="100">
        <v>0</v>
      </c>
      <c r="I11" s="101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147"/>
      <c r="H18" s="19">
        <v>0</v>
      </c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43"/>
      <c r="H19" s="50">
        <v>924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8"/>
      <c r="H20" s="50">
        <v>3377.36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8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8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8"/>
      <c r="H23" s="50">
        <v>15988.5</v>
      </c>
      <c r="I23" s="51"/>
    </row>
    <row r="24" spans="1:9" x14ac:dyDescent="0.25">
      <c r="A24" s="47" t="s">
        <v>50</v>
      </c>
      <c r="B24" s="48"/>
      <c r="C24" s="48"/>
      <c r="D24" s="48"/>
      <c r="E24" s="48"/>
      <c r="F24" s="48"/>
      <c r="G24" s="48"/>
      <c r="H24" s="44">
        <v>62568.33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8"/>
      <c r="H25" s="252">
        <v>19208.48</v>
      </c>
      <c r="I25" s="2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69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32">
        <v>85907.62</v>
      </c>
      <c r="I27" s="15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1"/>
      <c r="H29" s="63">
        <f>H31+H32</f>
        <v>2127.6</v>
      </c>
      <c r="I29" s="64"/>
    </row>
    <row r="30" spans="1:9" x14ac:dyDescent="0.25">
      <c r="A30" s="34" t="s">
        <v>125</v>
      </c>
      <c r="B30" s="35"/>
      <c r="C30" s="35"/>
      <c r="D30" s="35"/>
      <c r="E30" s="35"/>
      <c r="F30" s="35"/>
      <c r="G30" s="36"/>
      <c r="H30" s="140"/>
      <c r="I30" s="209"/>
    </row>
    <row r="31" spans="1:9" x14ac:dyDescent="0.25">
      <c r="A31" s="47" t="s">
        <v>147</v>
      </c>
      <c r="B31" s="48"/>
      <c r="C31" s="48"/>
      <c r="D31" s="48"/>
      <c r="E31" s="48"/>
      <c r="F31" s="48"/>
      <c r="G31" s="49"/>
      <c r="H31" s="75">
        <v>1986</v>
      </c>
      <c r="I31" s="76"/>
    </row>
    <row r="32" spans="1:9" ht="15.75" thickBot="1" x14ac:dyDescent="0.3">
      <c r="A32" s="83" t="s">
        <v>148</v>
      </c>
      <c r="B32" s="84"/>
      <c r="C32" s="84"/>
      <c r="D32" s="84"/>
      <c r="E32" s="84"/>
      <c r="F32" s="84"/>
      <c r="G32" s="85"/>
      <c r="H32" s="151">
        <v>141.6</v>
      </c>
      <c r="I32" s="152"/>
    </row>
    <row r="33" spans="1:9" ht="15.75" thickBot="1" x14ac:dyDescent="0.3">
      <c r="A33" s="60" t="s">
        <v>13</v>
      </c>
      <c r="B33" s="61"/>
      <c r="C33" s="61"/>
      <c r="D33" s="61"/>
      <c r="E33" s="61"/>
      <c r="F33" s="61"/>
      <c r="G33" s="61"/>
      <c r="H33" s="210">
        <f>H10+H29</f>
        <v>106649.45</v>
      </c>
      <c r="I33" s="211"/>
    </row>
    <row r="34" spans="1:9" x14ac:dyDescent="0.25">
      <c r="A34" s="23"/>
      <c r="B34" s="65"/>
      <c r="C34" s="65"/>
      <c r="D34" s="65"/>
      <c r="E34" s="65"/>
      <c r="F34" s="65"/>
      <c r="G34" s="65"/>
      <c r="H34" s="23"/>
      <c r="I34" s="24"/>
    </row>
    <row r="35" spans="1:9" x14ac:dyDescent="0.25">
      <c r="A35" s="11" t="s">
        <v>89</v>
      </c>
      <c r="B35" s="12"/>
      <c r="C35" s="12"/>
      <c r="D35" s="12"/>
      <c r="E35" s="12"/>
      <c r="F35" s="12"/>
      <c r="G35" s="12"/>
      <c r="H35" s="42">
        <f>H4+H10-H27</f>
        <v>322439.24</v>
      </c>
      <c r="I35" s="43"/>
    </row>
    <row r="36" spans="1:9" x14ac:dyDescent="0.25">
      <c r="A36" s="11" t="s">
        <v>78</v>
      </c>
      <c r="B36" s="12"/>
      <c r="C36" s="12"/>
      <c r="D36" s="12"/>
      <c r="E36" s="12"/>
      <c r="F36" s="12"/>
      <c r="G36" s="12"/>
      <c r="H36" s="42">
        <f>H6+H7+H8-H29</f>
        <v>115285.23999999999</v>
      </c>
      <c r="I36" s="43"/>
    </row>
    <row r="37" spans="1:9" x14ac:dyDescent="0.25">
      <c r="A37" s="39"/>
      <c r="B37" s="40"/>
      <c r="C37" s="40"/>
      <c r="D37" s="40"/>
      <c r="E37" s="40"/>
      <c r="F37" s="40"/>
      <c r="G37" s="144"/>
      <c r="H37" s="25"/>
      <c r="I37" s="26"/>
    </row>
    <row r="38" spans="1:9" x14ac:dyDescent="0.25">
      <c r="A38" s="16" t="s">
        <v>14</v>
      </c>
      <c r="B38" s="17"/>
      <c r="C38" s="17"/>
      <c r="D38" s="17"/>
      <c r="E38" s="17"/>
      <c r="F38" s="17"/>
      <c r="G38" s="143"/>
      <c r="H38" s="19"/>
      <c r="I38" s="20"/>
    </row>
    <row r="39" spans="1:9" x14ac:dyDescent="0.25">
      <c r="A39" s="47" t="s">
        <v>15</v>
      </c>
      <c r="B39" s="48"/>
      <c r="C39" s="48"/>
      <c r="D39" s="48"/>
      <c r="E39" s="48"/>
      <c r="F39" s="48"/>
      <c r="G39" s="48"/>
      <c r="H39" s="42">
        <v>12</v>
      </c>
      <c r="I39" s="43"/>
    </row>
    <row r="40" spans="1:9" ht="15.75" thickBot="1" x14ac:dyDescent="0.3">
      <c r="A40" s="83" t="s">
        <v>54</v>
      </c>
      <c r="B40" s="84"/>
      <c r="C40" s="84"/>
      <c r="D40" s="84"/>
      <c r="E40" s="84"/>
      <c r="F40" s="84"/>
      <c r="G40" s="84"/>
      <c r="H40" s="107">
        <f>(H10/H27+H29/H7)*H39</f>
        <v>16.07028515847988</v>
      </c>
      <c r="I40" s="108"/>
    </row>
    <row r="43" spans="1:9" x14ac:dyDescent="0.25">
      <c r="A43" s="77" t="s">
        <v>18</v>
      </c>
      <c r="B43" s="77"/>
      <c r="C43" s="77"/>
      <c r="G43" s="77" t="s">
        <v>19</v>
      </c>
      <c r="H43" s="77"/>
      <c r="I43" s="77"/>
    </row>
  </sheetData>
  <mergeCells count="78">
    <mergeCell ref="A6:G6"/>
    <mergeCell ref="A1:I1"/>
    <mergeCell ref="C2:F2"/>
    <mergeCell ref="A3:G3"/>
    <mergeCell ref="H3:I3"/>
    <mergeCell ref="A5:G5"/>
    <mergeCell ref="H5:I5"/>
    <mergeCell ref="A4:G4"/>
    <mergeCell ref="H4:I4"/>
    <mergeCell ref="H6:I6"/>
    <mergeCell ref="A7:G7"/>
    <mergeCell ref="H7:I7"/>
    <mergeCell ref="A9:G9"/>
    <mergeCell ref="H9:I9"/>
    <mergeCell ref="A8:G8"/>
    <mergeCell ref="H8:I8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A18:G18"/>
    <mergeCell ref="H18:I18"/>
    <mergeCell ref="A30:G30"/>
    <mergeCell ref="A20:G20"/>
    <mergeCell ref="H20:I20"/>
    <mergeCell ref="H19:I19"/>
    <mergeCell ref="A19:G19"/>
    <mergeCell ref="A21:G21"/>
    <mergeCell ref="H21:I21"/>
    <mergeCell ref="A22:G22"/>
    <mergeCell ref="H22:I22"/>
    <mergeCell ref="A23:G23"/>
    <mergeCell ref="H23:I23"/>
    <mergeCell ref="A29:G29"/>
    <mergeCell ref="H29:I29"/>
    <mergeCell ref="A24:G24"/>
    <mergeCell ref="H24:I24"/>
    <mergeCell ref="A25:G25"/>
    <mergeCell ref="H25:I25"/>
    <mergeCell ref="A26:G26"/>
    <mergeCell ref="H26:I26"/>
    <mergeCell ref="A27:G27"/>
    <mergeCell ref="H27:I27"/>
    <mergeCell ref="A28:G28"/>
    <mergeCell ref="H28:I28"/>
    <mergeCell ref="A43:C43"/>
    <mergeCell ref="G43:I43"/>
    <mergeCell ref="A37:G37"/>
    <mergeCell ref="H37:I37"/>
    <mergeCell ref="A38:G38"/>
    <mergeCell ref="H38:I38"/>
    <mergeCell ref="A39:G39"/>
    <mergeCell ref="H39:I39"/>
    <mergeCell ref="A40:G40"/>
    <mergeCell ref="H40:I40"/>
    <mergeCell ref="A31:G31"/>
    <mergeCell ref="H30:I30"/>
    <mergeCell ref="H31:I31"/>
    <mergeCell ref="A32:G32"/>
    <mergeCell ref="H32:I32"/>
    <mergeCell ref="H36:I36"/>
    <mergeCell ref="A36:G36"/>
    <mergeCell ref="A33:G33"/>
    <mergeCell ref="H33:I33"/>
    <mergeCell ref="A34:G34"/>
    <mergeCell ref="H34:I34"/>
    <mergeCell ref="A35:G35"/>
    <mergeCell ref="H35:I35"/>
  </mergeCells>
  <pageMargins left="0.70866141732283472" right="0.70866141732283472" top="0.74803149606299213" bottom="0.78740157480314965" header="0.31496062992125984" footer="0.31496062992125984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opLeftCell="A22" workbookViewId="0">
      <selection activeCell="K39" sqref="K39"/>
    </sheetView>
  </sheetViews>
  <sheetFormatPr defaultRowHeight="15" x14ac:dyDescent="0.25"/>
  <sheetData>
    <row r="1" spans="1:9" ht="18.75" x14ac:dyDescent="0.3">
      <c r="A1" s="4" t="s">
        <v>43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114</v>
      </c>
      <c r="B4" s="12"/>
      <c r="C4" s="12"/>
      <c r="D4" s="12"/>
      <c r="E4" s="12"/>
      <c r="F4" s="12"/>
      <c r="G4" s="13"/>
      <c r="H4" s="254">
        <v>230817.16</v>
      </c>
      <c r="I4" s="255"/>
    </row>
    <row r="5" spans="1:9" x14ac:dyDescent="0.25">
      <c r="A5" s="39"/>
      <c r="B5" s="40"/>
      <c r="C5" s="40"/>
      <c r="D5" s="40"/>
      <c r="E5" s="40"/>
      <c r="F5" s="40"/>
      <c r="G5" s="41"/>
      <c r="H5" s="19"/>
      <c r="I5" s="20"/>
    </row>
    <row r="6" spans="1:9" x14ac:dyDescent="0.25">
      <c r="A6" s="11" t="s">
        <v>88</v>
      </c>
      <c r="B6" s="12"/>
      <c r="C6" s="12"/>
      <c r="D6" s="12"/>
      <c r="E6" s="12"/>
      <c r="F6" s="12"/>
      <c r="G6" s="13"/>
      <c r="H6" s="224">
        <v>13700</v>
      </c>
      <c r="I6" s="225"/>
    </row>
    <row r="7" spans="1:9" x14ac:dyDescent="0.25">
      <c r="A7" s="16" t="s">
        <v>53</v>
      </c>
      <c r="B7" s="17"/>
      <c r="C7" s="17"/>
      <c r="D7" s="17"/>
      <c r="E7" s="17"/>
      <c r="F7" s="17"/>
      <c r="G7" s="18"/>
      <c r="H7" s="50">
        <v>5340</v>
      </c>
      <c r="I7" s="51"/>
    </row>
    <row r="8" spans="1:9" ht="15.75" thickBot="1" x14ac:dyDescent="0.3">
      <c r="A8" s="25"/>
      <c r="B8" s="104"/>
      <c r="C8" s="104"/>
      <c r="D8" s="104"/>
      <c r="E8" s="104"/>
      <c r="F8" s="104"/>
      <c r="G8" s="26"/>
      <c r="H8" s="44"/>
      <c r="I8" s="46"/>
    </row>
    <row r="9" spans="1:9" ht="15.75" thickBot="1" x14ac:dyDescent="0.3">
      <c r="A9" s="29" t="s">
        <v>64</v>
      </c>
      <c r="B9" s="30"/>
      <c r="C9" s="30"/>
      <c r="D9" s="30"/>
      <c r="E9" s="30"/>
      <c r="F9" s="30"/>
      <c r="G9" s="31"/>
      <c r="H9" s="32">
        <f>H10+H11+H12+H13+H14+H16+H17+H29+H19+H20+H21+H22+H23+H24+H25+H18</f>
        <v>89316.219999999987</v>
      </c>
      <c r="I9" s="131"/>
    </row>
    <row r="10" spans="1:9" x14ac:dyDescent="0.25">
      <c r="A10" s="34" t="s">
        <v>59</v>
      </c>
      <c r="B10" s="35"/>
      <c r="C10" s="35"/>
      <c r="D10" s="35"/>
      <c r="E10" s="35"/>
      <c r="F10" s="35"/>
      <c r="G10" s="36"/>
      <c r="H10" s="37">
        <v>148</v>
      </c>
      <c r="I10" s="38"/>
    </row>
    <row r="11" spans="1:9" x14ac:dyDescent="0.25">
      <c r="A11" s="16" t="s">
        <v>4</v>
      </c>
      <c r="B11" s="17"/>
      <c r="C11" s="17"/>
      <c r="D11" s="17"/>
      <c r="E11" s="17"/>
      <c r="F11" s="17"/>
      <c r="G11" s="18"/>
      <c r="H11" s="19"/>
      <c r="I11" s="20"/>
    </row>
    <row r="12" spans="1:9" x14ac:dyDescent="0.25">
      <c r="A12" s="16" t="s">
        <v>5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6</v>
      </c>
      <c r="B13" s="17"/>
      <c r="C13" s="17"/>
      <c r="D13" s="17"/>
      <c r="E13" s="17"/>
      <c r="F13" s="17"/>
      <c r="G13" s="18"/>
      <c r="H13" s="19">
        <v>990.42</v>
      </c>
      <c r="I13" s="20"/>
    </row>
    <row r="14" spans="1:9" x14ac:dyDescent="0.25">
      <c r="A14" s="54" t="s">
        <v>7</v>
      </c>
      <c r="B14" s="55"/>
      <c r="C14" s="55"/>
      <c r="D14" s="55"/>
      <c r="E14" s="55"/>
      <c r="F14" s="55"/>
      <c r="G14" s="56"/>
      <c r="H14" s="19"/>
      <c r="I14" s="20"/>
    </row>
    <row r="15" spans="1:9" x14ac:dyDescent="0.25">
      <c r="A15" s="54"/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16" t="s">
        <v>9</v>
      </c>
      <c r="B16" s="17"/>
      <c r="C16" s="17"/>
      <c r="D16" s="17"/>
      <c r="E16" s="17"/>
      <c r="F16" s="17"/>
      <c r="G16" s="18"/>
      <c r="H16" s="19"/>
      <c r="I16" s="20"/>
    </row>
    <row r="17" spans="1:12" x14ac:dyDescent="0.25">
      <c r="A17" s="57" t="s">
        <v>0</v>
      </c>
      <c r="B17" s="58"/>
      <c r="C17" s="58"/>
      <c r="D17" s="58"/>
      <c r="E17" s="58"/>
      <c r="F17" s="58"/>
      <c r="G17" s="59"/>
      <c r="H17" s="19">
        <v>0</v>
      </c>
      <c r="I17" s="20"/>
    </row>
    <row r="18" spans="1:12" x14ac:dyDescent="0.25">
      <c r="A18" s="47" t="s">
        <v>52</v>
      </c>
      <c r="B18" s="48"/>
      <c r="C18" s="48"/>
      <c r="D18" s="48"/>
      <c r="E18" s="48"/>
      <c r="F18" s="48"/>
      <c r="G18" s="49"/>
      <c r="H18" s="50">
        <v>1432.2</v>
      </c>
      <c r="I18" s="51"/>
    </row>
    <row r="19" spans="1:12" x14ac:dyDescent="0.25">
      <c r="A19" s="47" t="s">
        <v>10</v>
      </c>
      <c r="B19" s="48"/>
      <c r="C19" s="48"/>
      <c r="D19" s="48"/>
      <c r="E19" s="48"/>
      <c r="F19" s="48"/>
      <c r="G19" s="49"/>
      <c r="H19" s="50">
        <v>2647.12</v>
      </c>
      <c r="I19" s="51"/>
    </row>
    <row r="20" spans="1:12" x14ac:dyDescent="0.25">
      <c r="A20" s="47" t="s">
        <v>16</v>
      </c>
      <c r="B20" s="48"/>
      <c r="C20" s="48"/>
      <c r="D20" s="48"/>
      <c r="E20" s="48"/>
      <c r="F20" s="48"/>
      <c r="G20" s="49"/>
      <c r="H20" s="44"/>
      <c r="I20" s="46"/>
    </row>
    <row r="21" spans="1:12" x14ac:dyDescent="0.25">
      <c r="A21" s="47" t="s">
        <v>17</v>
      </c>
      <c r="B21" s="48"/>
      <c r="C21" s="48"/>
      <c r="D21" s="48"/>
      <c r="E21" s="48"/>
      <c r="F21" s="48"/>
      <c r="G21" s="49"/>
      <c r="H21" s="52"/>
      <c r="I21" s="53"/>
    </row>
    <row r="22" spans="1:12" x14ac:dyDescent="0.25">
      <c r="A22" s="47" t="s">
        <v>11</v>
      </c>
      <c r="B22" s="48"/>
      <c r="C22" s="48"/>
      <c r="D22" s="48"/>
      <c r="E22" s="48"/>
      <c r="F22" s="48"/>
      <c r="G22" s="49"/>
      <c r="H22" s="50">
        <v>14988.9</v>
      </c>
      <c r="I22" s="51"/>
    </row>
    <row r="23" spans="1:12" x14ac:dyDescent="0.25">
      <c r="A23" s="47" t="s">
        <v>50</v>
      </c>
      <c r="B23" s="48"/>
      <c r="C23" s="48"/>
      <c r="D23" s="48"/>
      <c r="E23" s="48"/>
      <c r="F23" s="48"/>
      <c r="G23" s="49"/>
      <c r="H23" s="44">
        <v>51755.79</v>
      </c>
      <c r="I23" s="46"/>
    </row>
    <row r="24" spans="1:12" x14ac:dyDescent="0.25">
      <c r="A24" s="47" t="s">
        <v>12</v>
      </c>
      <c r="B24" s="48"/>
      <c r="C24" s="48"/>
      <c r="D24" s="48"/>
      <c r="E24" s="48"/>
      <c r="F24" s="48"/>
      <c r="G24" s="49"/>
      <c r="H24" s="52">
        <v>15889.03</v>
      </c>
      <c r="I24" s="53"/>
    </row>
    <row r="25" spans="1:12" ht="15.75" thickBot="1" x14ac:dyDescent="0.3">
      <c r="A25" s="68" t="s">
        <v>49</v>
      </c>
      <c r="B25" s="69"/>
      <c r="C25" s="69"/>
      <c r="D25" s="69"/>
      <c r="E25" s="69"/>
      <c r="F25" s="69"/>
      <c r="G25" s="70"/>
      <c r="H25" s="71">
        <v>1464.76</v>
      </c>
      <c r="I25" s="72"/>
    </row>
    <row r="26" spans="1:12" ht="15.75" thickBot="1" x14ac:dyDescent="0.3">
      <c r="A26" s="29" t="s">
        <v>63</v>
      </c>
      <c r="B26" s="30"/>
      <c r="C26" s="30"/>
      <c r="D26" s="30"/>
      <c r="E26" s="30"/>
      <c r="F26" s="30"/>
      <c r="G26" s="31"/>
      <c r="H26" s="32">
        <v>73728.09</v>
      </c>
      <c r="I26" s="153"/>
      <c r="L26" t="s">
        <v>62</v>
      </c>
    </row>
    <row r="27" spans="1:12" ht="15.75" thickBot="1" x14ac:dyDescent="0.3">
      <c r="A27" s="113"/>
      <c r="B27" s="114"/>
      <c r="C27" s="114"/>
      <c r="D27" s="114"/>
      <c r="E27" s="114"/>
      <c r="F27" s="114"/>
      <c r="G27" s="115"/>
      <c r="H27" s="256"/>
      <c r="I27" s="257"/>
    </row>
    <row r="28" spans="1:12" ht="15.75" thickBot="1" x14ac:dyDescent="0.3">
      <c r="A28" s="60" t="s">
        <v>66</v>
      </c>
      <c r="B28" s="61"/>
      <c r="C28" s="61"/>
      <c r="D28" s="61"/>
      <c r="E28" s="61"/>
      <c r="F28" s="61"/>
      <c r="G28" s="62"/>
      <c r="H28" s="63">
        <f>H30+H31+H32</f>
        <v>1748</v>
      </c>
      <c r="I28" s="10"/>
    </row>
    <row r="29" spans="1:12" x14ac:dyDescent="0.25">
      <c r="A29" s="34" t="s">
        <v>125</v>
      </c>
      <c r="B29" s="35"/>
      <c r="C29" s="35"/>
      <c r="D29" s="35"/>
      <c r="E29" s="35"/>
      <c r="F29" s="35"/>
      <c r="G29" s="36"/>
      <c r="H29" s="110"/>
      <c r="I29" s="112"/>
    </row>
    <row r="30" spans="1:12" x14ac:dyDescent="0.25">
      <c r="A30" s="91" t="s">
        <v>133</v>
      </c>
      <c r="B30" s="74"/>
      <c r="C30" s="74"/>
      <c r="D30" s="74"/>
      <c r="E30" s="74"/>
      <c r="F30" s="74"/>
      <c r="G30" s="92"/>
      <c r="H30" s="75">
        <v>208</v>
      </c>
      <c r="I30" s="76"/>
    </row>
    <row r="31" spans="1:12" x14ac:dyDescent="0.25">
      <c r="A31" s="91" t="s">
        <v>137</v>
      </c>
      <c r="B31" s="74"/>
      <c r="C31" s="74"/>
      <c r="D31" s="74"/>
      <c r="E31" s="74"/>
      <c r="F31" s="74"/>
      <c r="G31" s="92"/>
      <c r="H31" s="75">
        <v>1260</v>
      </c>
      <c r="I31" s="76"/>
    </row>
    <row r="32" spans="1:12" ht="15.75" thickBot="1" x14ac:dyDescent="0.3">
      <c r="A32" s="148" t="s">
        <v>124</v>
      </c>
      <c r="B32" s="149"/>
      <c r="C32" s="149"/>
      <c r="D32" s="149"/>
      <c r="E32" s="149"/>
      <c r="F32" s="149"/>
      <c r="G32" s="150"/>
      <c r="H32" s="248">
        <v>280</v>
      </c>
      <c r="I32" s="249"/>
    </row>
    <row r="33" spans="1:9" ht="15.75" thickBot="1" x14ac:dyDescent="0.3">
      <c r="A33" s="60" t="s">
        <v>13</v>
      </c>
      <c r="B33" s="61"/>
      <c r="C33" s="61"/>
      <c r="D33" s="61"/>
      <c r="E33" s="61"/>
      <c r="F33" s="61"/>
      <c r="G33" s="62"/>
      <c r="H33" s="63">
        <f>H9+H28</f>
        <v>91064.219999999987</v>
      </c>
      <c r="I33" s="64"/>
    </row>
    <row r="34" spans="1:9" x14ac:dyDescent="0.25">
      <c r="A34" s="23"/>
      <c r="B34" s="65"/>
      <c r="C34" s="65"/>
      <c r="D34" s="65"/>
      <c r="E34" s="65"/>
      <c r="F34" s="65"/>
      <c r="G34" s="24"/>
      <c r="H34" s="110"/>
      <c r="I34" s="112"/>
    </row>
    <row r="35" spans="1:9" x14ac:dyDescent="0.25">
      <c r="A35" s="11" t="s">
        <v>115</v>
      </c>
      <c r="B35" s="12"/>
      <c r="C35" s="12"/>
      <c r="D35" s="12"/>
      <c r="E35" s="12"/>
      <c r="F35" s="12"/>
      <c r="G35" s="13"/>
      <c r="H35" s="42">
        <f>H4+H9-H26</f>
        <v>246405.29</v>
      </c>
      <c r="I35" s="43"/>
    </row>
    <row r="36" spans="1:9" x14ac:dyDescent="0.25">
      <c r="A36" s="11" t="s">
        <v>78</v>
      </c>
      <c r="B36" s="12"/>
      <c r="C36" s="12"/>
      <c r="D36" s="12"/>
      <c r="E36" s="12"/>
      <c r="F36" s="12"/>
      <c r="G36" s="12"/>
      <c r="H36" s="42">
        <f>H6+H7-H28</f>
        <v>17292</v>
      </c>
      <c r="I36" s="43"/>
    </row>
    <row r="37" spans="1:9" x14ac:dyDescent="0.25">
      <c r="A37" s="25"/>
      <c r="B37" s="104"/>
      <c r="C37" s="104"/>
      <c r="D37" s="104"/>
      <c r="E37" s="104"/>
      <c r="F37" s="104"/>
      <c r="G37" s="26"/>
      <c r="H37" s="25"/>
      <c r="I37" s="26"/>
    </row>
    <row r="38" spans="1:9" x14ac:dyDescent="0.25">
      <c r="A38" s="16" t="s">
        <v>14</v>
      </c>
      <c r="B38" s="17"/>
      <c r="C38" s="17"/>
      <c r="D38" s="17"/>
      <c r="E38" s="17"/>
      <c r="F38" s="17"/>
      <c r="G38" s="18"/>
      <c r="H38" s="105"/>
      <c r="I38" s="106"/>
    </row>
    <row r="39" spans="1:9" x14ac:dyDescent="0.25">
      <c r="A39" s="47" t="s">
        <v>15</v>
      </c>
      <c r="B39" s="48"/>
      <c r="C39" s="48"/>
      <c r="D39" s="48"/>
      <c r="E39" s="48"/>
      <c r="F39" s="48"/>
      <c r="G39" s="49"/>
      <c r="H39" s="119">
        <v>11</v>
      </c>
      <c r="I39" s="120"/>
    </row>
    <row r="40" spans="1:9" ht="15.75" thickBot="1" x14ac:dyDescent="0.3">
      <c r="A40" s="68" t="s">
        <v>54</v>
      </c>
      <c r="B40" s="69"/>
      <c r="C40" s="69"/>
      <c r="D40" s="69"/>
      <c r="E40" s="69"/>
      <c r="F40" s="69"/>
      <c r="G40" s="69"/>
      <c r="H40" s="226">
        <f>H9/H26*H39</f>
        <v>13.325700150376877</v>
      </c>
      <c r="I40" s="227"/>
    </row>
    <row r="44" spans="1:9" x14ac:dyDescent="0.25">
      <c r="A44" s="77" t="s">
        <v>18</v>
      </c>
      <c r="B44" s="77"/>
      <c r="C44" s="77"/>
      <c r="G44" s="77" t="s">
        <v>19</v>
      </c>
      <c r="H44" s="77"/>
      <c r="I44" s="77"/>
    </row>
  </sheetData>
  <mergeCells count="78">
    <mergeCell ref="A30:G30"/>
    <mergeCell ref="H30:I30"/>
    <mergeCell ref="A31:G31"/>
    <mergeCell ref="H31:I31"/>
    <mergeCell ref="A35:G35"/>
    <mergeCell ref="H35:I35"/>
    <mergeCell ref="A32:G32"/>
    <mergeCell ref="H32:I32"/>
    <mergeCell ref="A33:G33"/>
    <mergeCell ref="H33:I33"/>
    <mergeCell ref="A34:G34"/>
    <mergeCell ref="A37:G37"/>
    <mergeCell ref="H37:I37"/>
    <mergeCell ref="H34:I34"/>
    <mergeCell ref="A44:C44"/>
    <mergeCell ref="G44:I44"/>
    <mergeCell ref="A36:G36"/>
    <mergeCell ref="H36:I36"/>
    <mergeCell ref="A38:G38"/>
    <mergeCell ref="H38:I38"/>
    <mergeCell ref="A39:G39"/>
    <mergeCell ref="H39:I39"/>
    <mergeCell ref="A40:G40"/>
    <mergeCell ref="H40:I40"/>
    <mergeCell ref="A25:G25"/>
    <mergeCell ref="H25:I25"/>
    <mergeCell ref="A27:G27"/>
    <mergeCell ref="H27:I27"/>
    <mergeCell ref="A28:G28"/>
    <mergeCell ref="H28:I28"/>
    <mergeCell ref="A26:G26"/>
    <mergeCell ref="H26:I26"/>
    <mergeCell ref="A22:G22"/>
    <mergeCell ref="H22:I22"/>
    <mergeCell ref="A23:G23"/>
    <mergeCell ref="H23:I23"/>
    <mergeCell ref="A24:G24"/>
    <mergeCell ref="H24:I24"/>
    <mergeCell ref="H14:I15"/>
    <mergeCell ref="A16:G16"/>
    <mergeCell ref="H16:I16"/>
    <mergeCell ref="A17:G17"/>
    <mergeCell ref="H17:I17"/>
    <mergeCell ref="A14:G15"/>
    <mergeCell ref="A18:G18"/>
    <mergeCell ref="H18:I18"/>
    <mergeCell ref="A20:G20"/>
    <mergeCell ref="H20:I20"/>
    <mergeCell ref="A21:G21"/>
    <mergeCell ref="H21:I21"/>
    <mergeCell ref="A29:G29"/>
    <mergeCell ref="H29:I29"/>
    <mergeCell ref="A19:G19"/>
    <mergeCell ref="H19:I19"/>
    <mergeCell ref="A1:I1"/>
    <mergeCell ref="C2:F2"/>
    <mergeCell ref="A3:G3"/>
    <mergeCell ref="H3:I3"/>
    <mergeCell ref="A4:G4"/>
    <mergeCell ref="H4:I4"/>
    <mergeCell ref="A5:G5"/>
    <mergeCell ref="H5:I5"/>
    <mergeCell ref="H6:I6"/>
    <mergeCell ref="A6:G6"/>
    <mergeCell ref="A8:G8"/>
    <mergeCell ref="H8:I8"/>
    <mergeCell ref="A7:G7"/>
    <mergeCell ref="H7:I7"/>
    <mergeCell ref="A12:G12"/>
    <mergeCell ref="H12:I12"/>
    <mergeCell ref="A13:G13"/>
    <mergeCell ref="H13:I13"/>
    <mergeCell ref="H9:I9"/>
    <mergeCell ref="A10:G10"/>
    <mergeCell ref="H10:I10"/>
    <mergeCell ref="A11:G11"/>
    <mergeCell ref="H11:I11"/>
    <mergeCell ref="A9:G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L40" sqref="L40"/>
    </sheetView>
  </sheetViews>
  <sheetFormatPr defaultRowHeight="15" x14ac:dyDescent="0.25"/>
  <sheetData>
    <row r="1" spans="1:9" ht="18.75" x14ac:dyDescent="0.3">
      <c r="A1" s="4" t="s">
        <v>44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7"/>
      <c r="H3" s="141" t="s">
        <v>2</v>
      </c>
      <c r="I3" s="142"/>
    </row>
    <row r="4" spans="1:9" x14ac:dyDescent="0.25">
      <c r="A4" s="39" t="s">
        <v>116</v>
      </c>
      <c r="B4" s="40"/>
      <c r="C4" s="40"/>
      <c r="D4" s="40"/>
      <c r="E4" s="40"/>
      <c r="F4" s="40"/>
      <c r="G4" s="144"/>
      <c r="H4" s="14">
        <v>141324.85</v>
      </c>
      <c r="I4" s="15"/>
    </row>
    <row r="5" spans="1:9" x14ac:dyDescent="0.25">
      <c r="A5" s="44"/>
      <c r="B5" s="45"/>
      <c r="C5" s="45"/>
      <c r="D5" s="45"/>
      <c r="E5" s="45"/>
      <c r="F5" s="45"/>
      <c r="G5" s="45"/>
      <c r="H5" s="19"/>
      <c r="I5" s="20"/>
    </row>
    <row r="6" spans="1:9" x14ac:dyDescent="0.25">
      <c r="A6" s="11" t="s">
        <v>76</v>
      </c>
      <c r="B6" s="12"/>
      <c r="C6" s="12"/>
      <c r="D6" s="12"/>
      <c r="E6" s="12"/>
      <c r="F6" s="12"/>
      <c r="G6" s="12"/>
      <c r="H6" s="42">
        <v>211006.76</v>
      </c>
      <c r="I6" s="43"/>
    </row>
    <row r="7" spans="1:9" x14ac:dyDescent="0.25">
      <c r="A7" s="91" t="s">
        <v>1</v>
      </c>
      <c r="B7" s="74"/>
      <c r="C7" s="74"/>
      <c r="D7" s="74"/>
      <c r="E7" s="74"/>
      <c r="F7" s="74"/>
      <c r="G7" s="74"/>
      <c r="H7" s="44">
        <v>20428.68</v>
      </c>
      <c r="I7" s="46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4740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43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H11+H12+H13+H14+H15+H17+H18+H30+H20+H21+H22+H23+H24+H25+H26+H19</f>
        <v>106003.09999999999</v>
      </c>
      <c r="I10" s="172"/>
    </row>
    <row r="11" spans="1:9" x14ac:dyDescent="0.25">
      <c r="A11" s="34" t="s">
        <v>59</v>
      </c>
      <c r="B11" s="35"/>
      <c r="C11" s="35"/>
      <c r="D11" s="35"/>
      <c r="E11" s="35"/>
      <c r="F11" s="35"/>
      <c r="G11" s="35"/>
      <c r="H11" s="37">
        <v>1290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192" t="s">
        <v>0</v>
      </c>
      <c r="B18" s="193"/>
      <c r="C18" s="193"/>
      <c r="D18" s="193"/>
      <c r="E18" s="193"/>
      <c r="F18" s="193"/>
      <c r="G18" s="258"/>
      <c r="H18" s="195">
        <v>0</v>
      </c>
      <c r="I18" s="196"/>
    </row>
    <row r="19" spans="1:9" x14ac:dyDescent="0.25">
      <c r="A19" s="16" t="s">
        <v>52</v>
      </c>
      <c r="B19" s="17"/>
      <c r="C19" s="17"/>
      <c r="D19" s="17"/>
      <c r="E19" s="17"/>
      <c r="F19" s="17"/>
      <c r="G19" s="143"/>
      <c r="H19" s="199">
        <v>1428</v>
      </c>
      <c r="I19" s="200"/>
    </row>
    <row r="20" spans="1:9" x14ac:dyDescent="0.25">
      <c r="A20" s="47" t="s">
        <v>10</v>
      </c>
      <c r="B20" s="48"/>
      <c r="C20" s="48"/>
      <c r="D20" s="48"/>
      <c r="E20" s="48"/>
      <c r="F20" s="48"/>
      <c r="G20" s="48"/>
      <c r="H20" s="201">
        <v>3879.4</v>
      </c>
      <c r="I20" s="202"/>
    </row>
    <row r="21" spans="1:9" x14ac:dyDescent="0.25">
      <c r="A21" s="47" t="s">
        <v>16</v>
      </c>
      <c r="B21" s="48"/>
      <c r="C21" s="48"/>
      <c r="D21" s="48"/>
      <c r="E21" s="48"/>
      <c r="F21" s="48"/>
      <c r="G21" s="48"/>
      <c r="H21" s="197"/>
      <c r="I21" s="198"/>
    </row>
    <row r="22" spans="1:9" x14ac:dyDescent="0.25">
      <c r="A22" s="47" t="s">
        <v>17</v>
      </c>
      <c r="B22" s="48"/>
      <c r="C22" s="48"/>
      <c r="D22" s="48"/>
      <c r="E22" s="48"/>
      <c r="F22" s="48"/>
      <c r="G22" s="48"/>
      <c r="H22" s="197"/>
      <c r="I22" s="198"/>
    </row>
    <row r="23" spans="1:9" x14ac:dyDescent="0.25">
      <c r="A23" s="47" t="s">
        <v>11</v>
      </c>
      <c r="B23" s="48"/>
      <c r="C23" s="48"/>
      <c r="D23" s="48"/>
      <c r="E23" s="48"/>
      <c r="F23" s="48"/>
      <c r="G23" s="48"/>
      <c r="H23" s="197">
        <v>17585.82</v>
      </c>
      <c r="I23" s="198"/>
    </row>
    <row r="24" spans="1:9" x14ac:dyDescent="0.25">
      <c r="A24" s="47" t="s">
        <v>50</v>
      </c>
      <c r="B24" s="48"/>
      <c r="C24" s="48"/>
      <c r="D24" s="48"/>
      <c r="E24" s="48"/>
      <c r="F24" s="48"/>
      <c r="G24" s="48"/>
      <c r="H24" s="259">
        <v>60722.8</v>
      </c>
      <c r="I24" s="260"/>
    </row>
    <row r="25" spans="1:9" x14ac:dyDescent="0.25">
      <c r="A25" s="47" t="s">
        <v>12</v>
      </c>
      <c r="B25" s="48"/>
      <c r="C25" s="48"/>
      <c r="D25" s="48"/>
      <c r="E25" s="48"/>
      <c r="F25" s="48"/>
      <c r="G25" s="48"/>
      <c r="H25" s="259">
        <v>18641.900000000001</v>
      </c>
      <c r="I25" s="260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69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66">
        <v>99672.82</v>
      </c>
      <c r="I27" s="67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204"/>
      <c r="I28" s="205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1"/>
      <c r="H29" s="63">
        <f>H31+H32</f>
        <v>2628</v>
      </c>
      <c r="I29" s="64"/>
    </row>
    <row r="30" spans="1:9" x14ac:dyDescent="0.25">
      <c r="A30" s="215" t="s">
        <v>125</v>
      </c>
      <c r="B30" s="216"/>
      <c r="C30" s="216"/>
      <c r="D30" s="216"/>
      <c r="E30" s="216"/>
      <c r="F30" s="216"/>
      <c r="G30" s="217"/>
      <c r="H30" s="261"/>
      <c r="I30" s="262"/>
    </row>
    <row r="31" spans="1:9" x14ac:dyDescent="0.25">
      <c r="A31" s="91" t="s">
        <v>138</v>
      </c>
      <c r="B31" s="74"/>
      <c r="C31" s="74"/>
      <c r="D31" s="74"/>
      <c r="E31" s="74"/>
      <c r="F31" s="74"/>
      <c r="G31" s="92"/>
      <c r="H31" s="75">
        <v>1268</v>
      </c>
      <c r="I31" s="76"/>
    </row>
    <row r="32" spans="1:9" ht="15.75" thickBot="1" x14ac:dyDescent="0.3">
      <c r="A32" s="148" t="s">
        <v>139</v>
      </c>
      <c r="B32" s="149"/>
      <c r="C32" s="149"/>
      <c r="D32" s="149"/>
      <c r="E32" s="149"/>
      <c r="F32" s="149"/>
      <c r="G32" s="150"/>
      <c r="H32" s="248">
        <v>1360</v>
      </c>
      <c r="I32" s="249"/>
    </row>
    <row r="33" spans="1:9" ht="15.75" thickBot="1" x14ac:dyDescent="0.3">
      <c r="A33" s="60" t="s">
        <v>13</v>
      </c>
      <c r="B33" s="61"/>
      <c r="C33" s="61"/>
      <c r="D33" s="61"/>
      <c r="E33" s="61"/>
      <c r="F33" s="61"/>
      <c r="G33" s="61"/>
      <c r="H33" s="63">
        <f>H10+H29</f>
        <v>108631.09999999999</v>
      </c>
      <c r="I33" s="10"/>
    </row>
    <row r="34" spans="1:9" x14ac:dyDescent="0.25">
      <c r="A34" s="14"/>
      <c r="B34" s="165"/>
      <c r="C34" s="165"/>
      <c r="D34" s="165"/>
      <c r="E34" s="165"/>
      <c r="F34" s="165"/>
      <c r="G34" s="165"/>
      <c r="H34" s="23"/>
      <c r="I34" s="24"/>
    </row>
    <row r="35" spans="1:9" x14ac:dyDescent="0.25">
      <c r="A35" s="39" t="s">
        <v>117</v>
      </c>
      <c r="B35" s="40"/>
      <c r="C35" s="40"/>
      <c r="D35" s="40"/>
      <c r="E35" s="40"/>
      <c r="F35" s="40"/>
      <c r="G35" s="144"/>
      <c r="H35" s="42">
        <f>H4+H10-H27</f>
        <v>147655.13</v>
      </c>
      <c r="I35" s="43"/>
    </row>
    <row r="36" spans="1:9" x14ac:dyDescent="0.25">
      <c r="A36" s="11" t="s">
        <v>78</v>
      </c>
      <c r="B36" s="12"/>
      <c r="C36" s="12"/>
      <c r="D36" s="12"/>
      <c r="E36" s="12"/>
      <c r="F36" s="12"/>
      <c r="G36" s="12"/>
      <c r="H36" s="42">
        <f>H6+H7+H8-H29</f>
        <v>233547.44</v>
      </c>
      <c r="I36" s="43"/>
    </row>
    <row r="37" spans="1:9" x14ac:dyDescent="0.25">
      <c r="A37" s="206"/>
      <c r="B37" s="207"/>
      <c r="C37" s="207"/>
      <c r="D37" s="207"/>
      <c r="E37" s="207"/>
      <c r="F37" s="207"/>
      <c r="G37" s="207"/>
      <c r="H37" s="44"/>
      <c r="I37" s="46"/>
    </row>
    <row r="38" spans="1:9" x14ac:dyDescent="0.25">
      <c r="A38" s="39" t="s">
        <v>14</v>
      </c>
      <c r="B38" s="40"/>
      <c r="C38" s="40"/>
      <c r="D38" s="40"/>
      <c r="E38" s="40"/>
      <c r="F38" s="40"/>
      <c r="G38" s="144"/>
      <c r="H38" s="19"/>
      <c r="I38" s="20"/>
    </row>
    <row r="39" spans="1:9" x14ac:dyDescent="0.25">
      <c r="A39" s="47" t="s">
        <v>15</v>
      </c>
      <c r="B39" s="48"/>
      <c r="C39" s="48"/>
      <c r="D39" s="48"/>
      <c r="E39" s="48"/>
      <c r="F39" s="48"/>
      <c r="G39" s="48"/>
      <c r="H39" s="81">
        <v>12</v>
      </c>
      <c r="I39" s="82"/>
    </row>
    <row r="40" spans="1:9" ht="15.75" thickBot="1" x14ac:dyDescent="0.3">
      <c r="A40" s="83" t="s">
        <v>58</v>
      </c>
      <c r="B40" s="84"/>
      <c r="C40" s="84"/>
      <c r="D40" s="84"/>
      <c r="E40" s="84"/>
      <c r="F40" s="84"/>
      <c r="G40" s="84"/>
      <c r="H40" s="107">
        <f>(H10/H27+H29/H7)*H39</f>
        <v>14.305839202912253</v>
      </c>
      <c r="I40" s="108"/>
    </row>
    <row r="41" spans="1:9" x14ac:dyDescent="0.25">
      <c r="H41" s="2"/>
      <c r="I41" s="2"/>
    </row>
    <row r="43" spans="1:9" x14ac:dyDescent="0.25">
      <c r="A43" s="77" t="s">
        <v>18</v>
      </c>
      <c r="B43" s="77"/>
      <c r="C43" s="77"/>
      <c r="F43" s="77" t="s">
        <v>45</v>
      </c>
      <c r="G43" s="77"/>
      <c r="H43" s="77"/>
    </row>
  </sheetData>
  <mergeCells count="78">
    <mergeCell ref="A40:G40"/>
    <mergeCell ref="H40:I40"/>
    <mergeCell ref="A43:C43"/>
    <mergeCell ref="F43:H43"/>
    <mergeCell ref="A37:G37"/>
    <mergeCell ref="H37:I37"/>
    <mergeCell ref="A38:G38"/>
    <mergeCell ref="H38:I38"/>
    <mergeCell ref="A39:G39"/>
    <mergeCell ref="H39:I39"/>
    <mergeCell ref="A34:G34"/>
    <mergeCell ref="H34:I34"/>
    <mergeCell ref="A35:G35"/>
    <mergeCell ref="H35:I35"/>
    <mergeCell ref="A36:G36"/>
    <mergeCell ref="H36:I36"/>
    <mergeCell ref="H27:I27"/>
    <mergeCell ref="A28:G28"/>
    <mergeCell ref="H28:I28"/>
    <mergeCell ref="A33:G33"/>
    <mergeCell ref="H33:I33"/>
    <mergeCell ref="A30:G30"/>
    <mergeCell ref="H30:I30"/>
    <mergeCell ref="A29:G29"/>
    <mergeCell ref="H29:I29"/>
    <mergeCell ref="A27:G27"/>
    <mergeCell ref="A31:G31"/>
    <mergeCell ref="H31:I31"/>
    <mergeCell ref="A32:G32"/>
    <mergeCell ref="H32:I32"/>
    <mergeCell ref="A22:G22"/>
    <mergeCell ref="H22:I22"/>
    <mergeCell ref="A23:G23"/>
    <mergeCell ref="H23:I23"/>
    <mergeCell ref="H20:I20"/>
    <mergeCell ref="A24:G24"/>
    <mergeCell ref="H24:I24"/>
    <mergeCell ref="A25:G25"/>
    <mergeCell ref="H25:I25"/>
    <mergeCell ref="A26:G26"/>
    <mergeCell ref="H26:I26"/>
    <mergeCell ref="A19:G19"/>
    <mergeCell ref="H19:I19"/>
    <mergeCell ref="A21:G21"/>
    <mergeCell ref="H21:I21"/>
    <mergeCell ref="A11:G11"/>
    <mergeCell ref="H11:I11"/>
    <mergeCell ref="A12:G12"/>
    <mergeCell ref="H12:I12"/>
    <mergeCell ref="A13:G13"/>
    <mergeCell ref="H13:I13"/>
    <mergeCell ref="H15:I16"/>
    <mergeCell ref="A17:G17"/>
    <mergeCell ref="H17:I17"/>
    <mergeCell ref="A18:G18"/>
    <mergeCell ref="H18:I18"/>
    <mergeCell ref="A20:G2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H8:I8"/>
    <mergeCell ref="A14:G14"/>
    <mergeCell ref="H14:I14"/>
    <mergeCell ref="A15:G16"/>
    <mergeCell ref="A10:G10"/>
    <mergeCell ref="H10:I10"/>
    <mergeCell ref="A9:G9"/>
    <mergeCell ref="H9:I9"/>
    <mergeCell ref="A8:G8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6" workbookViewId="0">
      <selection activeCell="L35" sqref="L35"/>
    </sheetView>
  </sheetViews>
  <sheetFormatPr defaultRowHeight="15" x14ac:dyDescent="0.25"/>
  <sheetData>
    <row r="1" spans="1:9" ht="18.75" x14ac:dyDescent="0.3">
      <c r="A1" s="4" t="s">
        <v>21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79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80</v>
      </c>
      <c r="B4" s="12"/>
      <c r="C4" s="12"/>
      <c r="D4" s="12"/>
      <c r="E4" s="12"/>
      <c r="F4" s="12"/>
      <c r="G4" s="13"/>
      <c r="H4" s="98">
        <v>132792.35999999999</v>
      </c>
      <c r="I4" s="99"/>
    </row>
    <row r="5" spans="1:9" x14ac:dyDescent="0.25">
      <c r="A5" s="39"/>
      <c r="B5" s="40"/>
      <c r="C5" s="40"/>
      <c r="D5" s="40"/>
      <c r="E5" s="40"/>
      <c r="F5" s="40"/>
      <c r="G5" s="41"/>
      <c r="H5" s="19"/>
      <c r="I5" s="20"/>
    </row>
    <row r="6" spans="1:9" x14ac:dyDescent="0.25">
      <c r="A6" s="11" t="s">
        <v>83</v>
      </c>
      <c r="B6" s="12"/>
      <c r="C6" s="12"/>
      <c r="D6" s="12"/>
      <c r="E6" s="12"/>
      <c r="F6" s="12"/>
      <c r="G6" s="13"/>
      <c r="H6" s="25">
        <v>25386.39</v>
      </c>
      <c r="I6" s="26"/>
    </row>
    <row r="7" spans="1:9" x14ac:dyDescent="0.25">
      <c r="A7" s="11" t="s">
        <v>68</v>
      </c>
      <c r="B7" s="12"/>
      <c r="C7" s="12"/>
      <c r="D7" s="12"/>
      <c r="E7" s="12"/>
      <c r="F7" s="12"/>
      <c r="G7" s="13"/>
      <c r="H7" s="81">
        <v>8544.3700000000008</v>
      </c>
      <c r="I7" s="82"/>
    </row>
    <row r="8" spans="1:9" x14ac:dyDescent="0.25">
      <c r="A8" s="47" t="s">
        <v>53</v>
      </c>
      <c r="B8" s="48"/>
      <c r="C8" s="48"/>
      <c r="D8" s="48"/>
      <c r="E8" s="48"/>
      <c r="F8" s="48"/>
      <c r="G8" s="49"/>
      <c r="H8" s="50">
        <v>4020</v>
      </c>
      <c r="I8" s="51"/>
    </row>
    <row r="9" spans="1:9" ht="15.75" thickBot="1" x14ac:dyDescent="0.3">
      <c r="A9" s="44"/>
      <c r="B9" s="45"/>
      <c r="C9" s="45"/>
      <c r="D9" s="45"/>
      <c r="E9" s="45"/>
      <c r="F9" s="45"/>
      <c r="G9" s="46"/>
      <c r="H9" s="44"/>
      <c r="I9" s="46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102">
        <f>H11+H12+H13+H14+H15+H17+H18+H20+H21+H22+H23+H24+H25+H26+H19</f>
        <v>58998.799999999996</v>
      </c>
      <c r="I10" s="103"/>
    </row>
    <row r="11" spans="1:9" x14ac:dyDescent="0.25">
      <c r="A11" s="34" t="s">
        <v>59</v>
      </c>
      <c r="B11" s="35"/>
      <c r="C11" s="35"/>
      <c r="D11" s="35"/>
      <c r="E11" s="35"/>
      <c r="F11" s="35"/>
      <c r="G11" s="36"/>
      <c r="H11" s="100">
        <v>0</v>
      </c>
      <c r="I11" s="101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59"/>
      <c r="H18" s="19"/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8"/>
      <c r="H19" s="27">
        <v>1055.7</v>
      </c>
      <c r="I19" s="28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50">
        <v>2190.7199999999998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44">
        <v>9667.56</v>
      </c>
      <c r="I23" s="46"/>
    </row>
    <row r="24" spans="1:9" x14ac:dyDescent="0.25">
      <c r="A24" s="47" t="s">
        <v>55</v>
      </c>
      <c r="B24" s="48"/>
      <c r="C24" s="48"/>
      <c r="D24" s="48"/>
      <c r="E24" s="48"/>
      <c r="F24" s="48"/>
      <c r="G24" s="49"/>
      <c r="H24" s="44">
        <v>33381.51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52">
        <v>10248.129999999999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ht="15.75" thickBot="1" x14ac:dyDescent="0.3">
      <c r="A27" s="29" t="s">
        <v>1</v>
      </c>
      <c r="B27" s="30"/>
      <c r="C27" s="30"/>
      <c r="D27" s="30"/>
      <c r="E27" s="30"/>
      <c r="F27" s="30"/>
      <c r="G27" s="31"/>
      <c r="H27" s="66">
        <v>47371.93</v>
      </c>
      <c r="I27" s="67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2"/>
      <c r="H29" s="63"/>
      <c r="I29" s="64"/>
    </row>
    <row r="30" spans="1:9" ht="15.75" thickBot="1" x14ac:dyDescent="0.3">
      <c r="A30" s="21" t="s">
        <v>125</v>
      </c>
      <c r="B30" s="22"/>
      <c r="C30" s="22"/>
      <c r="D30" s="22"/>
      <c r="E30" s="22"/>
      <c r="F30" s="22"/>
      <c r="G30" s="109"/>
      <c r="H30" s="63"/>
      <c r="I30" s="64"/>
    </row>
    <row r="31" spans="1:9" ht="15.75" thickBot="1" x14ac:dyDescent="0.3">
      <c r="A31" s="60" t="s">
        <v>13</v>
      </c>
      <c r="B31" s="61"/>
      <c r="C31" s="61"/>
      <c r="D31" s="61"/>
      <c r="E31" s="61"/>
      <c r="F31" s="61"/>
      <c r="G31" s="62"/>
      <c r="H31" s="9">
        <f>H10+H29</f>
        <v>58998.799999999996</v>
      </c>
      <c r="I31" s="10"/>
    </row>
    <row r="32" spans="1:9" x14ac:dyDescent="0.25">
      <c r="A32" s="23"/>
      <c r="B32" s="65"/>
      <c r="C32" s="65"/>
      <c r="D32" s="65"/>
      <c r="E32" s="65"/>
      <c r="F32" s="65"/>
      <c r="G32" s="24"/>
      <c r="H32" s="105"/>
      <c r="I32" s="106"/>
    </row>
    <row r="33" spans="1:9" x14ac:dyDescent="0.25">
      <c r="A33" s="11" t="s">
        <v>81</v>
      </c>
      <c r="B33" s="12"/>
      <c r="C33" s="12"/>
      <c r="D33" s="12"/>
      <c r="E33" s="12"/>
      <c r="F33" s="12"/>
      <c r="G33" s="13"/>
      <c r="H33" s="98">
        <f>H4+H10-H27</f>
        <v>144419.22999999998</v>
      </c>
      <c r="I33" s="99"/>
    </row>
    <row r="34" spans="1:9" x14ac:dyDescent="0.25">
      <c r="A34" s="11" t="s">
        <v>82</v>
      </c>
      <c r="B34" s="12"/>
      <c r="C34" s="12"/>
      <c r="D34" s="12"/>
      <c r="E34" s="12"/>
      <c r="F34" s="12"/>
      <c r="G34" s="13"/>
      <c r="H34" s="42">
        <f>H6-H7-H8+H29</f>
        <v>12822.019999999997</v>
      </c>
      <c r="I34" s="43"/>
    </row>
    <row r="35" spans="1:9" x14ac:dyDescent="0.25">
      <c r="A35" s="25"/>
      <c r="B35" s="104"/>
      <c r="C35" s="104"/>
      <c r="D35" s="104"/>
      <c r="E35" s="104"/>
      <c r="F35" s="104"/>
      <c r="G35" s="26"/>
      <c r="H35" s="25"/>
      <c r="I35" s="26"/>
    </row>
    <row r="36" spans="1:9" x14ac:dyDescent="0.25">
      <c r="A36" s="16" t="s">
        <v>14</v>
      </c>
      <c r="B36" s="17"/>
      <c r="C36" s="17"/>
      <c r="D36" s="17"/>
      <c r="E36" s="17"/>
      <c r="F36" s="17"/>
      <c r="G36" s="18"/>
      <c r="H36" s="105"/>
      <c r="I36" s="106"/>
    </row>
    <row r="37" spans="1:9" x14ac:dyDescent="0.25">
      <c r="A37" s="47" t="s">
        <v>15</v>
      </c>
      <c r="B37" s="48"/>
      <c r="C37" s="48"/>
      <c r="D37" s="48"/>
      <c r="E37" s="48"/>
      <c r="F37" s="48"/>
      <c r="G37" s="49"/>
      <c r="H37" s="42">
        <v>10</v>
      </c>
      <c r="I37" s="43"/>
    </row>
    <row r="38" spans="1:9" ht="15.75" thickBot="1" x14ac:dyDescent="0.3">
      <c r="A38" s="83" t="s">
        <v>54</v>
      </c>
      <c r="B38" s="84"/>
      <c r="C38" s="84"/>
      <c r="D38" s="84"/>
      <c r="E38" s="84"/>
      <c r="F38" s="84"/>
      <c r="G38" s="85"/>
      <c r="H38" s="107">
        <f>H10/H27*H37</f>
        <v>12.454379629455669</v>
      </c>
      <c r="I38" s="108"/>
    </row>
    <row r="41" spans="1:9" x14ac:dyDescent="0.25">
      <c r="A41" s="77" t="s">
        <v>18</v>
      </c>
      <c r="B41" s="77"/>
      <c r="C41" s="77"/>
      <c r="G41" s="77" t="s">
        <v>19</v>
      </c>
      <c r="H41" s="77"/>
      <c r="I41" s="77"/>
    </row>
  </sheetData>
  <mergeCells count="74">
    <mergeCell ref="H30:I30"/>
    <mergeCell ref="A34:G34"/>
    <mergeCell ref="H34:I34"/>
    <mergeCell ref="A31:G31"/>
    <mergeCell ref="H31:I31"/>
    <mergeCell ref="A32:G32"/>
    <mergeCell ref="H32:I32"/>
    <mergeCell ref="A33:G33"/>
    <mergeCell ref="H33:I33"/>
    <mergeCell ref="A30:G30"/>
    <mergeCell ref="A41:C41"/>
    <mergeCell ref="G41:I41"/>
    <mergeCell ref="A35:G35"/>
    <mergeCell ref="H35:I35"/>
    <mergeCell ref="A36:G36"/>
    <mergeCell ref="H36:I36"/>
    <mergeCell ref="A37:G37"/>
    <mergeCell ref="H37:I37"/>
    <mergeCell ref="A38:G38"/>
    <mergeCell ref="H38:I38"/>
    <mergeCell ref="A26:G26"/>
    <mergeCell ref="H26:I26"/>
    <mergeCell ref="A29:G29"/>
    <mergeCell ref="H29:I29"/>
    <mergeCell ref="A27:G27"/>
    <mergeCell ref="H27:I27"/>
    <mergeCell ref="A28:G28"/>
    <mergeCell ref="H28:I28"/>
    <mergeCell ref="A21:G21"/>
    <mergeCell ref="H21:I21"/>
    <mergeCell ref="A22:G22"/>
    <mergeCell ref="H22:I22"/>
    <mergeCell ref="A20:G20"/>
    <mergeCell ref="A19:G19"/>
    <mergeCell ref="H19:I19"/>
    <mergeCell ref="A18:G18"/>
    <mergeCell ref="H18:I18"/>
    <mergeCell ref="H20:I20"/>
    <mergeCell ref="A23:G23"/>
    <mergeCell ref="H23:I23"/>
    <mergeCell ref="A24:G24"/>
    <mergeCell ref="H24:I24"/>
    <mergeCell ref="A25:G25"/>
    <mergeCell ref="H25:I25"/>
    <mergeCell ref="A8:G8"/>
    <mergeCell ref="H8:I8"/>
    <mergeCell ref="A11:G11"/>
    <mergeCell ref="H11:I11"/>
    <mergeCell ref="A10:G10"/>
    <mergeCell ref="H10:I10"/>
    <mergeCell ref="A9:G9"/>
    <mergeCell ref="H9:I9"/>
    <mergeCell ref="A12:G12"/>
    <mergeCell ref="H12:I12"/>
    <mergeCell ref="A13:G13"/>
    <mergeCell ref="H13:I13"/>
    <mergeCell ref="A17:G17"/>
    <mergeCell ref="H17:I17"/>
    <mergeCell ref="A14:G14"/>
    <mergeCell ref="H14:I14"/>
    <mergeCell ref="A15:G16"/>
    <mergeCell ref="H15:I16"/>
    <mergeCell ref="A7:G7"/>
    <mergeCell ref="H7:I7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opLeftCell="A13" workbookViewId="0">
      <selection activeCell="H40" sqref="H40"/>
    </sheetView>
  </sheetViews>
  <sheetFormatPr defaultRowHeight="15" x14ac:dyDescent="0.25"/>
  <sheetData>
    <row r="1" spans="1:9" ht="18.75" x14ac:dyDescent="0.3">
      <c r="A1" s="4" t="s">
        <v>46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105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11" t="s">
        <v>87</v>
      </c>
      <c r="B4" s="12"/>
      <c r="C4" s="12"/>
      <c r="D4" s="12"/>
      <c r="E4" s="12"/>
      <c r="F4" s="12"/>
      <c r="G4" s="12"/>
      <c r="H4" s="141">
        <v>336007.19</v>
      </c>
      <c r="I4" s="142"/>
    </row>
    <row r="5" spans="1:9" x14ac:dyDescent="0.25">
      <c r="A5" s="25"/>
      <c r="B5" s="104"/>
      <c r="C5" s="104"/>
      <c r="D5" s="104"/>
      <c r="E5" s="104"/>
      <c r="F5" s="104"/>
      <c r="G5" s="26"/>
      <c r="H5" s="25"/>
      <c r="I5" s="26"/>
    </row>
    <row r="6" spans="1:9" x14ac:dyDescent="0.25">
      <c r="A6" s="88" t="s">
        <v>76</v>
      </c>
      <c r="B6" s="89"/>
      <c r="C6" s="89"/>
      <c r="D6" s="89"/>
      <c r="E6" s="89"/>
      <c r="F6" s="89"/>
      <c r="G6" s="90"/>
      <c r="H6" s="163">
        <v>47858.559999999998</v>
      </c>
      <c r="I6" s="188"/>
    </row>
    <row r="7" spans="1:9" x14ac:dyDescent="0.25">
      <c r="A7" s="39" t="s">
        <v>1</v>
      </c>
      <c r="B7" s="40"/>
      <c r="C7" s="40"/>
      <c r="D7" s="40"/>
      <c r="E7" s="40"/>
      <c r="F7" s="40"/>
      <c r="G7" s="41"/>
      <c r="H7" s="138">
        <v>6415.86</v>
      </c>
      <c r="I7" s="139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3720</v>
      </c>
      <c r="I8" s="51"/>
    </row>
    <row r="9" spans="1:9" ht="15.75" thickBot="1" x14ac:dyDescent="0.3">
      <c r="A9" s="25"/>
      <c r="B9" s="104"/>
      <c r="C9" s="104"/>
      <c r="D9" s="104"/>
      <c r="E9" s="104"/>
      <c r="F9" s="104"/>
      <c r="G9" s="26"/>
      <c r="H9" s="44"/>
      <c r="I9" s="46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H11+H12+H13+H14+H15+H17+H18+H30+H20+H21+H22+H23+H24+H25+H26+H19</f>
        <v>71729.86</v>
      </c>
      <c r="I10" s="131"/>
    </row>
    <row r="11" spans="1:9" x14ac:dyDescent="0.25">
      <c r="A11" s="34" t="s">
        <v>60</v>
      </c>
      <c r="B11" s="35"/>
      <c r="C11" s="35"/>
      <c r="D11" s="35"/>
      <c r="E11" s="35"/>
      <c r="F11" s="35"/>
      <c r="G11" s="35"/>
      <c r="H11" s="37">
        <v>187.5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147"/>
      <c r="H18" s="19">
        <v>0</v>
      </c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43"/>
      <c r="H19" s="44"/>
      <c r="I19" s="46"/>
    </row>
    <row r="20" spans="1:9" x14ac:dyDescent="0.25">
      <c r="A20" s="47" t="s">
        <v>10</v>
      </c>
      <c r="B20" s="48"/>
      <c r="C20" s="48"/>
      <c r="D20" s="48"/>
      <c r="E20" s="48"/>
      <c r="F20" s="48"/>
      <c r="G20" s="48"/>
      <c r="H20" s="50">
        <v>2738.4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8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8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8"/>
      <c r="H23" s="44">
        <v>12034.98</v>
      </c>
      <c r="I23" s="46"/>
    </row>
    <row r="24" spans="1:9" x14ac:dyDescent="0.25">
      <c r="A24" s="47" t="s">
        <v>50</v>
      </c>
      <c r="B24" s="48"/>
      <c r="C24" s="48"/>
      <c r="D24" s="48"/>
      <c r="E24" s="48"/>
      <c r="F24" s="48"/>
      <c r="G24" s="48"/>
      <c r="H24" s="44">
        <v>41556.080000000002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8"/>
      <c r="H25" s="52">
        <v>12757.72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69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66">
        <v>51326.84</v>
      </c>
      <c r="I27" s="67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1"/>
      <c r="H29" s="63">
        <f>H31</f>
        <v>640</v>
      </c>
      <c r="I29" s="10"/>
    </row>
    <row r="30" spans="1:9" x14ac:dyDescent="0.25">
      <c r="A30" s="34" t="s">
        <v>125</v>
      </c>
      <c r="B30" s="35"/>
      <c r="C30" s="35"/>
      <c r="D30" s="35"/>
      <c r="E30" s="35"/>
      <c r="F30" s="35"/>
      <c r="G30" s="36"/>
      <c r="H30" s="110"/>
      <c r="I30" s="112"/>
    </row>
    <row r="31" spans="1:9" ht="15.75" thickBot="1" x14ac:dyDescent="0.3">
      <c r="A31" s="83" t="s">
        <v>138</v>
      </c>
      <c r="B31" s="84"/>
      <c r="C31" s="84"/>
      <c r="D31" s="84"/>
      <c r="E31" s="84"/>
      <c r="F31" s="84"/>
      <c r="G31" s="85"/>
      <c r="H31" s="71">
        <v>640</v>
      </c>
      <c r="I31" s="72"/>
    </row>
    <row r="32" spans="1:9" ht="15.75" thickBot="1" x14ac:dyDescent="0.3">
      <c r="A32" s="60" t="s">
        <v>13</v>
      </c>
      <c r="B32" s="61"/>
      <c r="C32" s="61"/>
      <c r="D32" s="61"/>
      <c r="E32" s="61"/>
      <c r="F32" s="61"/>
      <c r="G32" s="61"/>
      <c r="H32" s="63">
        <f>H10+H29</f>
        <v>72369.86</v>
      </c>
      <c r="I32" s="64"/>
    </row>
    <row r="33" spans="1:9" x14ac:dyDescent="0.25">
      <c r="A33" s="23"/>
      <c r="B33" s="65"/>
      <c r="C33" s="65"/>
      <c r="D33" s="65"/>
      <c r="E33" s="65"/>
      <c r="F33" s="65"/>
      <c r="G33" s="65"/>
      <c r="H33" s="23"/>
      <c r="I33" s="24"/>
    </row>
    <row r="34" spans="1:9" x14ac:dyDescent="0.25">
      <c r="A34" s="11" t="s">
        <v>89</v>
      </c>
      <c r="B34" s="12"/>
      <c r="C34" s="12"/>
      <c r="D34" s="12"/>
      <c r="E34" s="12"/>
      <c r="F34" s="12"/>
      <c r="G34" s="12"/>
      <c r="H34" s="42">
        <f>H4+H10-H27</f>
        <v>356410.20999999996</v>
      </c>
      <c r="I34" s="43"/>
    </row>
    <row r="35" spans="1:9" x14ac:dyDescent="0.25">
      <c r="A35" s="11" t="s">
        <v>78</v>
      </c>
      <c r="B35" s="12"/>
      <c r="C35" s="12"/>
      <c r="D35" s="12"/>
      <c r="E35" s="12"/>
      <c r="F35" s="12"/>
      <c r="G35" s="12"/>
      <c r="H35" s="42">
        <f>H6+H7+H8-H29</f>
        <v>57354.42</v>
      </c>
      <c r="I35" s="43"/>
    </row>
    <row r="36" spans="1:9" x14ac:dyDescent="0.25">
      <c r="A36" s="39"/>
      <c r="B36" s="40"/>
      <c r="C36" s="40"/>
      <c r="D36" s="40"/>
      <c r="E36" s="40"/>
      <c r="F36" s="40"/>
      <c r="G36" s="144"/>
      <c r="H36" s="25"/>
      <c r="I36" s="26"/>
    </row>
    <row r="37" spans="1:9" x14ac:dyDescent="0.25">
      <c r="A37" s="16" t="s">
        <v>14</v>
      </c>
      <c r="B37" s="17"/>
      <c r="C37" s="17"/>
      <c r="D37" s="17"/>
      <c r="E37" s="17"/>
      <c r="F37" s="17"/>
      <c r="G37" s="143"/>
      <c r="H37" s="19"/>
      <c r="I37" s="20"/>
    </row>
    <row r="38" spans="1:9" x14ac:dyDescent="0.25">
      <c r="A38" s="47" t="s">
        <v>15</v>
      </c>
      <c r="B38" s="48"/>
      <c r="C38" s="48"/>
      <c r="D38" s="48"/>
      <c r="E38" s="48"/>
      <c r="F38" s="48"/>
      <c r="G38" s="48"/>
      <c r="H38" s="42">
        <v>9</v>
      </c>
      <c r="I38" s="43"/>
    </row>
    <row r="39" spans="1:9" ht="15.75" thickBot="1" x14ac:dyDescent="0.3">
      <c r="A39" s="83" t="s">
        <v>54</v>
      </c>
      <c r="B39" s="84"/>
      <c r="C39" s="84"/>
      <c r="D39" s="84"/>
      <c r="E39" s="84"/>
      <c r="F39" s="84"/>
      <c r="G39" s="84"/>
      <c r="H39" s="234">
        <f>(H10/H27+H29/H7)*H38</f>
        <v>13.475380601825321</v>
      </c>
      <c r="I39" s="235"/>
    </row>
    <row r="42" spans="1:9" x14ac:dyDescent="0.25">
      <c r="A42" s="77" t="s">
        <v>18</v>
      </c>
      <c r="B42" s="77"/>
      <c r="C42" s="77"/>
      <c r="G42" s="77" t="s">
        <v>19</v>
      </c>
      <c r="H42" s="77"/>
      <c r="I42" s="77"/>
    </row>
  </sheetData>
  <mergeCells count="76">
    <mergeCell ref="A1:I1"/>
    <mergeCell ref="C2:F2"/>
    <mergeCell ref="A3:G3"/>
    <mergeCell ref="H3:I3"/>
    <mergeCell ref="A4:G4"/>
    <mergeCell ref="H4:I4"/>
    <mergeCell ref="H6:I6"/>
    <mergeCell ref="A6:G6"/>
    <mergeCell ref="A5:G5"/>
    <mergeCell ref="H5:I5"/>
    <mergeCell ref="A7:G7"/>
    <mergeCell ref="H7:I7"/>
    <mergeCell ref="A9:G9"/>
    <mergeCell ref="H9:I9"/>
    <mergeCell ref="H14:I14"/>
    <mergeCell ref="A8:G8"/>
    <mergeCell ref="H8:I8"/>
    <mergeCell ref="A27:G27"/>
    <mergeCell ref="H27:I27"/>
    <mergeCell ref="A10:G10"/>
    <mergeCell ref="H10:I10"/>
    <mergeCell ref="A11:G11"/>
    <mergeCell ref="H11:I11"/>
    <mergeCell ref="A12:G12"/>
    <mergeCell ref="H12:I12"/>
    <mergeCell ref="A13:G13"/>
    <mergeCell ref="H13:I13"/>
    <mergeCell ref="A17:G17"/>
    <mergeCell ref="H17:I17"/>
    <mergeCell ref="A18:G18"/>
    <mergeCell ref="H18:I18"/>
    <mergeCell ref="A14:G14"/>
    <mergeCell ref="A19:G19"/>
    <mergeCell ref="A20:G20"/>
    <mergeCell ref="H20:I20"/>
    <mergeCell ref="H19:I19"/>
    <mergeCell ref="A15:G16"/>
    <mergeCell ref="H15:I16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3:G33"/>
    <mergeCell ref="H33:I33"/>
    <mergeCell ref="A29:G29"/>
    <mergeCell ref="H29:I29"/>
    <mergeCell ref="A28:G28"/>
    <mergeCell ref="H28:I28"/>
    <mergeCell ref="A32:G32"/>
    <mergeCell ref="H32:I32"/>
    <mergeCell ref="A31:G31"/>
    <mergeCell ref="H31:I31"/>
    <mergeCell ref="A30:G30"/>
    <mergeCell ref="H30:I30"/>
    <mergeCell ref="A34:G34"/>
    <mergeCell ref="H34:I34"/>
    <mergeCell ref="A35:G35"/>
    <mergeCell ref="H35:I35"/>
    <mergeCell ref="A42:C42"/>
    <mergeCell ref="G42:I42"/>
    <mergeCell ref="A36:G36"/>
    <mergeCell ref="H36:I36"/>
    <mergeCell ref="A37:G37"/>
    <mergeCell ref="H37:I37"/>
    <mergeCell ref="A38:G38"/>
    <mergeCell ref="H38:I38"/>
    <mergeCell ref="A39:G39"/>
    <mergeCell ref="H39:I39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38" sqref="H38:I38"/>
    </sheetView>
  </sheetViews>
  <sheetFormatPr defaultRowHeight="15" x14ac:dyDescent="0.25"/>
  <sheetData>
    <row r="1" spans="1:9" ht="18.75" x14ac:dyDescent="0.3">
      <c r="A1" s="4" t="s">
        <v>47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87</v>
      </c>
      <c r="B4" s="12"/>
      <c r="C4" s="12"/>
      <c r="D4" s="12"/>
      <c r="E4" s="12"/>
      <c r="F4" s="12"/>
      <c r="G4" s="12"/>
      <c r="H4" s="98">
        <v>115814.76</v>
      </c>
      <c r="I4" s="99"/>
    </row>
    <row r="5" spans="1:9" x14ac:dyDescent="0.25">
      <c r="A5" s="25"/>
      <c r="B5" s="104"/>
      <c r="C5" s="104"/>
      <c r="D5" s="104"/>
      <c r="E5" s="104"/>
      <c r="F5" s="104"/>
      <c r="G5" s="26"/>
      <c r="H5" s="25"/>
      <c r="I5" s="26"/>
    </row>
    <row r="6" spans="1:9" x14ac:dyDescent="0.25">
      <c r="A6" s="11" t="s">
        <v>93</v>
      </c>
      <c r="B6" s="12"/>
      <c r="C6" s="12"/>
      <c r="D6" s="12"/>
      <c r="E6" s="12"/>
      <c r="F6" s="12"/>
      <c r="G6" s="12"/>
      <c r="H6" s="42">
        <v>7951.08</v>
      </c>
      <c r="I6" s="43"/>
    </row>
    <row r="7" spans="1:9" x14ac:dyDescent="0.25">
      <c r="A7" s="47" t="s">
        <v>1</v>
      </c>
      <c r="B7" s="48"/>
      <c r="C7" s="48"/>
      <c r="D7" s="48"/>
      <c r="E7" s="48"/>
      <c r="F7" s="48"/>
      <c r="G7" s="49"/>
      <c r="H7" s="19">
        <v>12281.11</v>
      </c>
      <c r="I7" s="20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720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43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H11+H12+H13+H14+H15+H17+H18+H30+H20+H21+H22+H23+H24+H25+H26+H19</f>
        <v>74628.95</v>
      </c>
      <c r="I10" s="172"/>
    </row>
    <row r="11" spans="1:9" x14ac:dyDescent="0.25">
      <c r="A11" s="34" t="s">
        <v>59</v>
      </c>
      <c r="B11" s="35"/>
      <c r="C11" s="35"/>
      <c r="D11" s="35"/>
      <c r="E11" s="35"/>
      <c r="F11" s="35"/>
      <c r="G11" s="35"/>
      <c r="H11" s="37">
        <v>89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192" t="s">
        <v>0</v>
      </c>
      <c r="B18" s="193"/>
      <c r="C18" s="193"/>
      <c r="D18" s="193"/>
      <c r="E18" s="193"/>
      <c r="F18" s="193"/>
      <c r="G18" s="258"/>
      <c r="H18" s="19"/>
      <c r="I18" s="20"/>
    </row>
    <row r="19" spans="1:9" x14ac:dyDescent="0.25">
      <c r="A19" s="47" t="s">
        <v>52</v>
      </c>
      <c r="B19" s="48"/>
      <c r="C19" s="48"/>
      <c r="D19" s="48"/>
      <c r="E19" s="48"/>
      <c r="F19" s="48"/>
      <c r="G19" s="49"/>
      <c r="H19" s="50">
        <v>1260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8"/>
      <c r="H20" s="50">
        <v>2738.4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8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8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8"/>
      <c r="H23" s="44">
        <v>12350.16</v>
      </c>
      <c r="I23" s="46"/>
    </row>
    <row r="24" spans="1:9" x14ac:dyDescent="0.25">
      <c r="A24" s="47" t="s">
        <v>50</v>
      </c>
      <c r="B24" s="48"/>
      <c r="C24" s="48"/>
      <c r="D24" s="48"/>
      <c r="E24" s="48"/>
      <c r="F24" s="48"/>
      <c r="G24" s="48"/>
      <c r="H24" s="44">
        <v>42644.38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8"/>
      <c r="H25" s="52">
        <v>13091.83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69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66">
        <v>60344.29</v>
      </c>
      <c r="I27" s="67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220"/>
      <c r="C29" s="220"/>
      <c r="D29" s="220"/>
      <c r="E29" s="220"/>
      <c r="F29" s="220"/>
      <c r="G29" s="221"/>
      <c r="H29" s="63"/>
      <c r="I29" s="64"/>
    </row>
    <row r="30" spans="1:9" ht="15.75" thickBot="1" x14ac:dyDescent="0.3">
      <c r="A30" s="126" t="s">
        <v>125</v>
      </c>
      <c r="B30" s="127"/>
      <c r="C30" s="127"/>
      <c r="D30" s="127"/>
      <c r="E30" s="127"/>
      <c r="F30" s="127"/>
      <c r="G30" s="127"/>
      <c r="H30" s="129"/>
      <c r="I30" s="130"/>
    </row>
    <row r="31" spans="1:9" ht="15.75" thickBot="1" x14ac:dyDescent="0.3">
      <c r="A31" s="60" t="s">
        <v>13</v>
      </c>
      <c r="B31" s="61"/>
      <c r="C31" s="61"/>
      <c r="D31" s="61"/>
      <c r="E31" s="61"/>
      <c r="F31" s="61"/>
      <c r="G31" s="61"/>
      <c r="H31" s="63">
        <f>H10+H29</f>
        <v>74628.95</v>
      </c>
      <c r="I31" s="64"/>
    </row>
    <row r="32" spans="1:9" x14ac:dyDescent="0.25">
      <c r="A32" s="52"/>
      <c r="B32" s="186"/>
      <c r="C32" s="186"/>
      <c r="D32" s="186"/>
      <c r="E32" s="186"/>
      <c r="F32" s="186"/>
      <c r="G32" s="186"/>
      <c r="H32" s="105"/>
      <c r="I32" s="106"/>
    </row>
    <row r="33" spans="1:9" x14ac:dyDescent="0.25">
      <c r="A33" s="11" t="s">
        <v>89</v>
      </c>
      <c r="B33" s="12"/>
      <c r="C33" s="12"/>
      <c r="D33" s="12"/>
      <c r="E33" s="12"/>
      <c r="F33" s="12"/>
      <c r="G33" s="12"/>
      <c r="H33" s="42">
        <f>H4+H10-H27</f>
        <v>130099.41999999998</v>
      </c>
      <c r="I33" s="43"/>
    </row>
    <row r="34" spans="1:9" x14ac:dyDescent="0.25">
      <c r="A34" s="11" t="s">
        <v>99</v>
      </c>
      <c r="B34" s="12"/>
      <c r="C34" s="12"/>
      <c r="D34" s="12"/>
      <c r="E34" s="12"/>
      <c r="F34" s="12"/>
      <c r="G34" s="12"/>
      <c r="H34" s="42">
        <f>H7+H8-H6</f>
        <v>5050.0300000000007</v>
      </c>
      <c r="I34" s="43"/>
    </row>
    <row r="35" spans="1:9" x14ac:dyDescent="0.25">
      <c r="A35" s="25"/>
      <c r="B35" s="104"/>
      <c r="C35" s="104"/>
      <c r="D35" s="104"/>
      <c r="E35" s="104"/>
      <c r="F35" s="104"/>
      <c r="G35" s="104"/>
      <c r="H35" s="25"/>
      <c r="I35" s="26"/>
    </row>
    <row r="36" spans="1:9" x14ac:dyDescent="0.25">
      <c r="A36" s="263" t="s">
        <v>14</v>
      </c>
      <c r="B36" s="264"/>
      <c r="C36" s="264"/>
      <c r="D36" s="264"/>
      <c r="E36" s="264"/>
      <c r="F36" s="264"/>
      <c r="G36" s="264"/>
      <c r="H36" s="44"/>
      <c r="I36" s="46"/>
    </row>
    <row r="37" spans="1:9" x14ac:dyDescent="0.25">
      <c r="A37" s="47" t="s">
        <v>15</v>
      </c>
      <c r="B37" s="48"/>
      <c r="C37" s="48"/>
      <c r="D37" s="48"/>
      <c r="E37" s="48"/>
      <c r="F37" s="48"/>
      <c r="G37" s="48"/>
      <c r="H37" s="166">
        <v>12</v>
      </c>
      <c r="I37" s="167"/>
    </row>
    <row r="38" spans="1:9" ht="15.75" thickBot="1" x14ac:dyDescent="0.3">
      <c r="A38" s="83" t="s">
        <v>54</v>
      </c>
      <c r="B38" s="84"/>
      <c r="C38" s="84"/>
      <c r="D38" s="84"/>
      <c r="E38" s="84"/>
      <c r="F38" s="84"/>
      <c r="G38" s="84"/>
      <c r="H38" s="234">
        <f>H10/H27*H37</f>
        <v>14.840631980258612</v>
      </c>
      <c r="I38" s="235"/>
    </row>
    <row r="41" spans="1:9" x14ac:dyDescent="0.25">
      <c r="A41" s="77" t="s">
        <v>18</v>
      </c>
      <c r="B41" s="77"/>
      <c r="C41" s="77"/>
      <c r="G41" s="77" t="s">
        <v>19</v>
      </c>
      <c r="H41" s="77"/>
      <c r="I41" s="77"/>
    </row>
  </sheetData>
  <mergeCells count="74"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13:G13"/>
    <mergeCell ref="A5:G5"/>
    <mergeCell ref="H5:I5"/>
    <mergeCell ref="A7:G7"/>
    <mergeCell ref="H7:I7"/>
    <mergeCell ref="A9:G9"/>
    <mergeCell ref="H9:I9"/>
    <mergeCell ref="A6:G6"/>
    <mergeCell ref="H6:I6"/>
    <mergeCell ref="A1:I1"/>
    <mergeCell ref="C2:F2"/>
    <mergeCell ref="A3:G3"/>
    <mergeCell ref="H3:I3"/>
    <mergeCell ref="A4:G4"/>
    <mergeCell ref="H4:I4"/>
    <mergeCell ref="A10:G10"/>
    <mergeCell ref="H10:I10"/>
    <mergeCell ref="A11:G11"/>
    <mergeCell ref="H11:I11"/>
    <mergeCell ref="A12:G12"/>
    <mergeCell ref="H12:I12"/>
    <mergeCell ref="A30:G30"/>
    <mergeCell ref="H30:I30"/>
    <mergeCell ref="A20:G20"/>
    <mergeCell ref="H20:I20"/>
    <mergeCell ref="A19:G19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9:G29"/>
    <mergeCell ref="H29:I29"/>
    <mergeCell ref="A28:G28"/>
    <mergeCell ref="H28:I28"/>
    <mergeCell ref="A27:G27"/>
    <mergeCell ref="H27:I27"/>
    <mergeCell ref="H32:I32"/>
    <mergeCell ref="A33:G33"/>
    <mergeCell ref="H33:I33"/>
    <mergeCell ref="A34:G34"/>
    <mergeCell ref="H34:I34"/>
    <mergeCell ref="A41:C41"/>
    <mergeCell ref="G41:I41"/>
    <mergeCell ref="A8:G8"/>
    <mergeCell ref="H8:I8"/>
    <mergeCell ref="H19:I19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H35:I35"/>
    <mergeCell ref="A32:G32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H38" sqref="H38:I38"/>
    </sheetView>
  </sheetViews>
  <sheetFormatPr defaultRowHeight="15" x14ac:dyDescent="0.25"/>
  <sheetData>
    <row r="1" spans="1:9" ht="18.75" x14ac:dyDescent="0.3">
      <c r="A1" s="4" t="s">
        <v>48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x14ac:dyDescent="0.25">
      <c r="A3" s="23"/>
      <c r="B3" s="65"/>
      <c r="C3" s="65"/>
      <c r="D3" s="65"/>
      <c r="E3" s="65"/>
      <c r="F3" s="65"/>
      <c r="G3" s="24"/>
      <c r="H3" s="141" t="s">
        <v>2</v>
      </c>
      <c r="I3" s="142"/>
    </row>
    <row r="4" spans="1:9" x14ac:dyDescent="0.25">
      <c r="A4" s="11" t="s">
        <v>114</v>
      </c>
      <c r="B4" s="12"/>
      <c r="C4" s="12"/>
      <c r="D4" s="12"/>
      <c r="E4" s="12"/>
      <c r="F4" s="12"/>
      <c r="G4" s="13"/>
      <c r="H4" s="42">
        <v>74237.58</v>
      </c>
      <c r="I4" s="26"/>
    </row>
    <row r="5" spans="1:9" x14ac:dyDescent="0.25">
      <c r="A5" s="25"/>
      <c r="B5" s="104"/>
      <c r="C5" s="104"/>
      <c r="D5" s="104"/>
      <c r="E5" s="104"/>
      <c r="F5" s="104"/>
      <c r="G5" s="26"/>
      <c r="H5" s="44"/>
      <c r="I5" s="46"/>
    </row>
    <row r="6" spans="1:9" x14ac:dyDescent="0.25">
      <c r="A6" s="11" t="s">
        <v>93</v>
      </c>
      <c r="B6" s="12"/>
      <c r="C6" s="12"/>
      <c r="D6" s="12"/>
      <c r="E6" s="12"/>
      <c r="F6" s="12"/>
      <c r="G6" s="13"/>
      <c r="H6" s="25">
        <v>203222.62</v>
      </c>
      <c r="I6" s="26"/>
    </row>
    <row r="7" spans="1:9" x14ac:dyDescent="0.25">
      <c r="A7" s="47" t="s">
        <v>1</v>
      </c>
      <c r="B7" s="48"/>
      <c r="C7" s="48"/>
      <c r="D7" s="48"/>
      <c r="E7" s="48"/>
      <c r="F7" s="48"/>
      <c r="G7" s="49"/>
      <c r="H7" s="19">
        <v>7761.23</v>
      </c>
      <c r="I7" s="20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1020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32">
        <f>H11+H12+H13+H14+H15+H17+H18+H20+H21+H22+H23+H24+H25+H26+H19</f>
        <v>77496.939999999988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6"/>
      <c r="H11" s="37">
        <v>148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59"/>
      <c r="H18" s="19"/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8"/>
      <c r="H19" s="50">
        <v>1266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50">
        <v>2920.96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44">
        <v>12825.48</v>
      </c>
      <c r="I23" s="46"/>
    </row>
    <row r="24" spans="1:9" x14ac:dyDescent="0.25">
      <c r="A24" s="47" t="s">
        <v>50</v>
      </c>
      <c r="B24" s="48"/>
      <c r="C24" s="48"/>
      <c r="D24" s="48"/>
      <c r="E24" s="48"/>
      <c r="F24" s="48"/>
      <c r="G24" s="49"/>
      <c r="H24" s="44">
        <v>44285.63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52">
        <v>13595.69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66">
        <v>76050.78</v>
      </c>
      <c r="I27" s="67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2"/>
      <c r="H29" s="63">
        <v>0</v>
      </c>
      <c r="I29" s="64"/>
    </row>
    <row r="30" spans="1:9" ht="15.75" thickBot="1" x14ac:dyDescent="0.3">
      <c r="A30" s="21" t="s">
        <v>125</v>
      </c>
      <c r="B30" s="22"/>
      <c r="C30" s="22"/>
      <c r="D30" s="22"/>
      <c r="E30" s="22"/>
      <c r="F30" s="22"/>
      <c r="G30" s="109"/>
      <c r="H30" s="63"/>
      <c r="I30" s="64"/>
    </row>
    <row r="31" spans="1:9" ht="15.75" thickBot="1" x14ac:dyDescent="0.3">
      <c r="A31" s="60" t="s">
        <v>13</v>
      </c>
      <c r="B31" s="61"/>
      <c r="C31" s="61"/>
      <c r="D31" s="61"/>
      <c r="E31" s="61"/>
      <c r="F31" s="61"/>
      <c r="G31" s="62"/>
      <c r="H31" s="63">
        <f>H10+H29</f>
        <v>77496.939999999988</v>
      </c>
      <c r="I31" s="64"/>
    </row>
    <row r="32" spans="1:9" x14ac:dyDescent="0.25">
      <c r="A32" s="23"/>
      <c r="B32" s="65"/>
      <c r="C32" s="65"/>
      <c r="D32" s="65"/>
      <c r="E32" s="65"/>
      <c r="F32" s="65"/>
      <c r="G32" s="24"/>
      <c r="H32" s="110"/>
      <c r="I32" s="112"/>
    </row>
    <row r="33" spans="1:9" x14ac:dyDescent="0.25">
      <c r="A33" s="11" t="s">
        <v>115</v>
      </c>
      <c r="B33" s="12"/>
      <c r="C33" s="12"/>
      <c r="D33" s="12"/>
      <c r="E33" s="12"/>
      <c r="F33" s="12"/>
      <c r="G33" s="13"/>
      <c r="H33" s="42">
        <f>H4+H10-H27</f>
        <v>75683.739999999991</v>
      </c>
      <c r="I33" s="43"/>
    </row>
    <row r="34" spans="1:9" x14ac:dyDescent="0.25">
      <c r="A34" s="11" t="s">
        <v>95</v>
      </c>
      <c r="B34" s="12"/>
      <c r="C34" s="12"/>
      <c r="D34" s="12"/>
      <c r="E34" s="12"/>
      <c r="F34" s="12"/>
      <c r="G34" s="13"/>
      <c r="H34" s="42">
        <f>H6-H7-H8+H29</f>
        <v>194441.38999999998</v>
      </c>
      <c r="I34" s="43"/>
    </row>
    <row r="35" spans="1:9" x14ac:dyDescent="0.25">
      <c r="A35" s="138"/>
      <c r="B35" s="154"/>
      <c r="C35" s="154"/>
      <c r="D35" s="154"/>
      <c r="E35" s="154"/>
      <c r="F35" s="154"/>
      <c r="G35" s="139"/>
      <c r="H35" s="138"/>
      <c r="I35" s="139"/>
    </row>
    <row r="36" spans="1:9" x14ac:dyDescent="0.25">
      <c r="A36" s="78" t="s">
        <v>14</v>
      </c>
      <c r="B36" s="79"/>
      <c r="C36" s="79"/>
      <c r="D36" s="79"/>
      <c r="E36" s="79"/>
      <c r="F36" s="79"/>
      <c r="G36" s="80"/>
      <c r="H36" s="19"/>
      <c r="I36" s="20"/>
    </row>
    <row r="37" spans="1:9" x14ac:dyDescent="0.25">
      <c r="A37" s="47" t="s">
        <v>15</v>
      </c>
      <c r="B37" s="48"/>
      <c r="C37" s="48"/>
      <c r="D37" s="48"/>
      <c r="E37" s="48"/>
      <c r="F37" s="48"/>
      <c r="G37" s="49"/>
      <c r="H37" s="166">
        <v>11</v>
      </c>
      <c r="I37" s="167"/>
    </row>
    <row r="38" spans="1:9" ht="15.75" thickBot="1" x14ac:dyDescent="0.3">
      <c r="A38" s="83" t="s">
        <v>54</v>
      </c>
      <c r="B38" s="84"/>
      <c r="C38" s="84"/>
      <c r="D38" s="84"/>
      <c r="E38" s="84"/>
      <c r="F38" s="84"/>
      <c r="G38" s="85"/>
      <c r="H38" s="265">
        <f>H10/H27*H37</f>
        <v>11.209172871073772</v>
      </c>
      <c r="I38" s="266"/>
    </row>
    <row r="41" spans="1:9" x14ac:dyDescent="0.25">
      <c r="A41" s="77" t="s">
        <v>18</v>
      </c>
      <c r="B41" s="77"/>
      <c r="C41" s="77"/>
      <c r="G41" s="77" t="s">
        <v>19</v>
      </c>
      <c r="H41" s="77"/>
      <c r="I41" s="77"/>
    </row>
  </sheetData>
  <mergeCells count="74">
    <mergeCell ref="A6:G6"/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7:G7"/>
    <mergeCell ref="H7:I7"/>
    <mergeCell ref="A9:G9"/>
    <mergeCell ref="H9:I9"/>
    <mergeCell ref="A8:G8"/>
    <mergeCell ref="H8:I8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H19:I19"/>
    <mergeCell ref="A27:G27"/>
    <mergeCell ref="H27:I27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8:G28"/>
    <mergeCell ref="H28:I28"/>
    <mergeCell ref="H34:I34"/>
    <mergeCell ref="A33:G33"/>
    <mergeCell ref="H33:I33"/>
    <mergeCell ref="A34:G34"/>
    <mergeCell ref="A31:G31"/>
    <mergeCell ref="H31:I31"/>
    <mergeCell ref="A32:G32"/>
    <mergeCell ref="H32:I32"/>
    <mergeCell ref="H30:I30"/>
    <mergeCell ref="A30:G30"/>
    <mergeCell ref="A29:G29"/>
    <mergeCell ref="H29:I29"/>
    <mergeCell ref="A35:G35"/>
    <mergeCell ref="H35:I35"/>
    <mergeCell ref="A41:C41"/>
    <mergeCell ref="G41:I41"/>
    <mergeCell ref="A36:G36"/>
    <mergeCell ref="H36:I36"/>
    <mergeCell ref="A37:G37"/>
    <mergeCell ref="H37:I37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workbookViewId="0">
      <selection activeCell="L36" sqref="L36"/>
    </sheetView>
  </sheetViews>
  <sheetFormatPr defaultRowHeight="15" x14ac:dyDescent="0.25"/>
  <sheetData>
    <row r="1" spans="1:9" ht="18.75" x14ac:dyDescent="0.3">
      <c r="A1" s="4" t="s">
        <v>29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114</v>
      </c>
      <c r="B4" s="12"/>
      <c r="C4" s="12"/>
      <c r="D4" s="12"/>
      <c r="E4" s="12"/>
      <c r="F4" s="12"/>
      <c r="G4" s="12"/>
      <c r="H4" s="42">
        <v>179125.58</v>
      </c>
      <c r="I4" s="43"/>
    </row>
    <row r="5" spans="1:9" x14ac:dyDescent="0.25">
      <c r="A5" s="25"/>
      <c r="B5" s="104"/>
      <c r="C5" s="104"/>
      <c r="D5" s="104"/>
      <c r="E5" s="104"/>
      <c r="F5" s="104"/>
      <c r="G5" s="26"/>
      <c r="H5" s="25"/>
      <c r="I5" s="26"/>
    </row>
    <row r="6" spans="1:9" x14ac:dyDescent="0.25">
      <c r="A6" s="11" t="s">
        <v>76</v>
      </c>
      <c r="B6" s="12"/>
      <c r="C6" s="12"/>
      <c r="D6" s="12"/>
      <c r="E6" s="12"/>
      <c r="F6" s="12"/>
      <c r="G6" s="13"/>
      <c r="H6" s="42">
        <v>52994.81</v>
      </c>
      <c r="I6" s="26"/>
    </row>
    <row r="7" spans="1:9" x14ac:dyDescent="0.25">
      <c r="A7" s="16" t="s">
        <v>1</v>
      </c>
      <c r="B7" s="17"/>
      <c r="C7" s="17"/>
      <c r="D7" s="17"/>
      <c r="E7" s="17"/>
      <c r="F7" s="17"/>
      <c r="G7" s="18"/>
      <c r="H7" s="27">
        <v>5186.01</v>
      </c>
      <c r="I7" s="28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6720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32">
        <f>H11+H12+H13+H14+H15+H17+H18+H30+H20+H21+H22+H23+H24+H25+H26+H19</f>
        <v>55045.600000000006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6"/>
      <c r="H11" s="37">
        <v>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59"/>
      <c r="H18" s="19"/>
      <c r="I18" s="20"/>
    </row>
    <row r="19" spans="1:9" x14ac:dyDescent="0.25">
      <c r="A19" s="47" t="s">
        <v>52</v>
      </c>
      <c r="B19" s="48"/>
      <c r="C19" s="48"/>
      <c r="D19" s="48"/>
      <c r="E19" s="48"/>
      <c r="F19" s="48"/>
      <c r="G19" s="49"/>
      <c r="H19" s="50">
        <v>3888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50">
        <v>2510.1999999999998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44">
        <v>8378.7900000000009</v>
      </c>
      <c r="I23" s="46"/>
    </row>
    <row r="24" spans="1:9" x14ac:dyDescent="0.25">
      <c r="A24" s="47" t="s">
        <v>50</v>
      </c>
      <c r="B24" s="48"/>
      <c r="C24" s="48"/>
      <c r="D24" s="48"/>
      <c r="E24" s="48"/>
      <c r="F24" s="48"/>
      <c r="G24" s="49"/>
      <c r="H24" s="44">
        <v>28931.47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52">
        <v>8881.9599999999991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66">
        <v>34732.31</v>
      </c>
      <c r="I27" s="67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2"/>
      <c r="H29" s="63">
        <v>0</v>
      </c>
      <c r="I29" s="10"/>
    </row>
    <row r="30" spans="1:9" ht="15.75" thickBot="1" x14ac:dyDescent="0.3">
      <c r="A30" s="21" t="s">
        <v>125</v>
      </c>
      <c r="B30" s="22"/>
      <c r="C30" s="22"/>
      <c r="D30" s="22"/>
      <c r="E30" s="22"/>
      <c r="F30" s="22"/>
      <c r="G30" s="109"/>
      <c r="H30" s="129"/>
      <c r="I30" s="130"/>
    </row>
    <row r="31" spans="1:9" ht="15.75" thickBot="1" x14ac:dyDescent="0.3">
      <c r="A31" s="60" t="s">
        <v>13</v>
      </c>
      <c r="B31" s="61"/>
      <c r="C31" s="61"/>
      <c r="D31" s="61"/>
      <c r="E31" s="61"/>
      <c r="F31" s="61"/>
      <c r="G31" s="62"/>
      <c r="H31" s="63">
        <f>H10+H29</f>
        <v>55045.600000000006</v>
      </c>
      <c r="I31" s="64"/>
    </row>
    <row r="32" spans="1:9" x14ac:dyDescent="0.25">
      <c r="A32" s="23"/>
      <c r="B32" s="65"/>
      <c r="C32" s="65"/>
      <c r="D32" s="65"/>
      <c r="E32" s="65"/>
      <c r="F32" s="65"/>
      <c r="G32" s="24"/>
      <c r="H32" s="110"/>
      <c r="I32" s="112"/>
    </row>
    <row r="33" spans="1:9" x14ac:dyDescent="0.25">
      <c r="A33" s="11" t="s">
        <v>115</v>
      </c>
      <c r="B33" s="12"/>
      <c r="C33" s="12"/>
      <c r="D33" s="12"/>
      <c r="E33" s="12"/>
      <c r="F33" s="12"/>
      <c r="G33" s="12"/>
      <c r="H33" s="42">
        <f>H4+H10-H27</f>
        <v>199438.87</v>
      </c>
      <c r="I33" s="43"/>
    </row>
    <row r="34" spans="1:9" x14ac:dyDescent="0.25">
      <c r="A34" s="11" t="s">
        <v>78</v>
      </c>
      <c r="B34" s="12"/>
      <c r="C34" s="12"/>
      <c r="D34" s="12"/>
      <c r="E34" s="12"/>
      <c r="F34" s="12"/>
      <c r="G34" s="13"/>
      <c r="H34" s="42">
        <f>H6+H7+H8-H29</f>
        <v>64900.82</v>
      </c>
      <c r="I34" s="43"/>
    </row>
    <row r="35" spans="1:9" x14ac:dyDescent="0.25">
      <c r="A35" s="116"/>
      <c r="B35" s="117"/>
      <c r="C35" s="117"/>
      <c r="D35" s="117"/>
      <c r="E35" s="117"/>
      <c r="F35" s="117"/>
      <c r="G35" s="118"/>
      <c r="H35" s="116"/>
      <c r="I35" s="118"/>
    </row>
    <row r="36" spans="1:9" x14ac:dyDescent="0.25">
      <c r="A36" s="47" t="s">
        <v>14</v>
      </c>
      <c r="B36" s="48"/>
      <c r="C36" s="48"/>
      <c r="D36" s="48"/>
      <c r="E36" s="48"/>
      <c r="F36" s="48"/>
      <c r="G36" s="49"/>
      <c r="H36" s="44"/>
      <c r="I36" s="46"/>
    </row>
    <row r="37" spans="1:9" x14ac:dyDescent="0.25">
      <c r="A37" s="47" t="s">
        <v>15</v>
      </c>
      <c r="B37" s="48"/>
      <c r="C37" s="48"/>
      <c r="D37" s="48"/>
      <c r="E37" s="48"/>
      <c r="F37" s="48"/>
      <c r="G37" s="49"/>
      <c r="H37" s="25">
        <v>8.5</v>
      </c>
      <c r="I37" s="26"/>
    </row>
    <row r="38" spans="1:9" ht="15.75" thickBot="1" x14ac:dyDescent="0.3">
      <c r="A38" s="83" t="s">
        <v>54</v>
      </c>
      <c r="B38" s="84"/>
      <c r="C38" s="84"/>
      <c r="D38" s="84"/>
      <c r="E38" s="84"/>
      <c r="F38" s="84"/>
      <c r="G38" s="85"/>
      <c r="H38" s="107">
        <f>(H10/H27+H29/H7)*H37</f>
        <v>13.471249104940043</v>
      </c>
      <c r="I38" s="108"/>
    </row>
    <row r="41" spans="1:9" x14ac:dyDescent="0.25">
      <c r="A41" s="77" t="s">
        <v>18</v>
      </c>
      <c r="B41" s="77"/>
      <c r="C41" s="77"/>
      <c r="G41" s="77" t="s">
        <v>19</v>
      </c>
      <c r="H41" s="77"/>
      <c r="I41" s="77"/>
    </row>
  </sheetData>
  <mergeCells count="74"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H6:I6"/>
    <mergeCell ref="A7:G7"/>
    <mergeCell ref="H7:I7"/>
    <mergeCell ref="A9:G9"/>
    <mergeCell ref="H9:I9"/>
    <mergeCell ref="A8:G8"/>
    <mergeCell ref="H8:I8"/>
    <mergeCell ref="A27:G27"/>
    <mergeCell ref="H27:I27"/>
    <mergeCell ref="A19:G19"/>
    <mergeCell ref="A10:G10"/>
    <mergeCell ref="H10:I10"/>
    <mergeCell ref="A11:G11"/>
    <mergeCell ref="H11:I11"/>
    <mergeCell ref="A12:G12"/>
    <mergeCell ref="H12:I12"/>
    <mergeCell ref="A13:G13"/>
    <mergeCell ref="A17:G17"/>
    <mergeCell ref="H17:I17"/>
    <mergeCell ref="A18:G18"/>
    <mergeCell ref="H18:I18"/>
    <mergeCell ref="H13:I13"/>
    <mergeCell ref="A14:G14"/>
    <mergeCell ref="H14:I14"/>
    <mergeCell ref="A15:G16"/>
    <mergeCell ref="H15:I16"/>
    <mergeCell ref="H19:I19"/>
    <mergeCell ref="A20:G20"/>
    <mergeCell ref="H20:I20"/>
    <mergeCell ref="A28:G28"/>
    <mergeCell ref="H28:I28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35:G35"/>
    <mergeCell ref="H35:I35"/>
    <mergeCell ref="A29:G29"/>
    <mergeCell ref="H29:I29"/>
    <mergeCell ref="H32:I32"/>
    <mergeCell ref="A31:G31"/>
    <mergeCell ref="H31:I31"/>
    <mergeCell ref="A32:G32"/>
    <mergeCell ref="A33:G33"/>
    <mergeCell ref="H33:I33"/>
    <mergeCell ref="A34:G34"/>
    <mergeCell ref="H34:I34"/>
    <mergeCell ref="A30:G30"/>
    <mergeCell ref="H30:I30"/>
    <mergeCell ref="A41:C41"/>
    <mergeCell ref="G41:I41"/>
    <mergeCell ref="A36:G36"/>
    <mergeCell ref="H36:I36"/>
    <mergeCell ref="A37:G37"/>
    <mergeCell ref="H37:I37"/>
    <mergeCell ref="A38:G38"/>
    <mergeCell ref="H38:I3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31" workbookViewId="0">
      <selection activeCell="L41" sqref="L41"/>
    </sheetView>
  </sheetViews>
  <sheetFormatPr defaultRowHeight="15" x14ac:dyDescent="0.25"/>
  <sheetData>
    <row r="1" spans="1:9" ht="18.75" x14ac:dyDescent="0.3">
      <c r="A1" s="4" t="s">
        <v>27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141" t="s">
        <v>2</v>
      </c>
      <c r="I3" s="142"/>
    </row>
    <row r="4" spans="1:9" x14ac:dyDescent="0.25">
      <c r="A4" s="11" t="s">
        <v>87</v>
      </c>
      <c r="B4" s="12"/>
      <c r="C4" s="12"/>
      <c r="D4" s="12"/>
      <c r="E4" s="12"/>
      <c r="F4" s="12"/>
      <c r="G4" s="13"/>
      <c r="H4" s="140">
        <v>241597.91</v>
      </c>
      <c r="I4" s="15"/>
    </row>
    <row r="5" spans="1:9" x14ac:dyDescent="0.25">
      <c r="A5" s="25"/>
      <c r="B5" s="104"/>
      <c r="C5" s="104"/>
      <c r="D5" s="104"/>
      <c r="E5" s="104"/>
      <c r="F5" s="104"/>
      <c r="G5" s="26"/>
      <c r="H5" s="44"/>
      <c r="I5" s="46"/>
    </row>
    <row r="6" spans="1:9" x14ac:dyDescent="0.25">
      <c r="A6" s="88" t="s">
        <v>76</v>
      </c>
      <c r="B6" s="89"/>
      <c r="C6" s="89"/>
      <c r="D6" s="89"/>
      <c r="E6" s="89"/>
      <c r="F6" s="89"/>
      <c r="G6" s="90"/>
      <c r="H6" s="42">
        <v>508649.97</v>
      </c>
      <c r="I6" s="43"/>
    </row>
    <row r="7" spans="1:9" x14ac:dyDescent="0.25">
      <c r="A7" s="16" t="s">
        <v>32</v>
      </c>
      <c r="B7" s="17"/>
      <c r="C7" s="17"/>
      <c r="D7" s="17"/>
      <c r="E7" s="17"/>
      <c r="F7" s="17"/>
      <c r="G7" s="18"/>
      <c r="H7" s="19">
        <v>33935.300000000003</v>
      </c>
      <c r="I7" s="20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7620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32">
        <f>H11+H12+H13+H14+H15+H17+H18+H19+H31+H21+H22+H23+H24+H25+H26+H27+H20</f>
        <v>148334.24000000002</v>
      </c>
      <c r="I10" s="131"/>
    </row>
    <row r="11" spans="1:9" x14ac:dyDescent="0.25">
      <c r="A11" s="34" t="s">
        <v>3</v>
      </c>
      <c r="B11" s="35"/>
      <c r="C11" s="35"/>
      <c r="D11" s="35"/>
      <c r="E11" s="35"/>
      <c r="F11" s="35"/>
      <c r="G11" s="36"/>
      <c r="H11" s="37">
        <v>9570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8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16" t="s">
        <v>9</v>
      </c>
      <c r="B18" s="17"/>
      <c r="C18" s="17"/>
      <c r="D18" s="17"/>
      <c r="E18" s="17"/>
      <c r="F18" s="17"/>
      <c r="G18" s="18"/>
      <c r="H18" s="19"/>
      <c r="I18" s="20"/>
    </row>
    <row r="19" spans="1:9" x14ac:dyDescent="0.25">
      <c r="A19" s="57" t="s">
        <v>0</v>
      </c>
      <c r="B19" s="58"/>
      <c r="C19" s="58"/>
      <c r="D19" s="58"/>
      <c r="E19" s="58"/>
      <c r="F19" s="58"/>
      <c r="G19" s="59"/>
      <c r="H19" s="19"/>
      <c r="I19" s="20"/>
    </row>
    <row r="20" spans="1:9" x14ac:dyDescent="0.25">
      <c r="A20" s="16" t="s">
        <v>52</v>
      </c>
      <c r="B20" s="17"/>
      <c r="C20" s="17"/>
      <c r="D20" s="17"/>
      <c r="E20" s="17"/>
      <c r="F20" s="17"/>
      <c r="G20" s="18"/>
      <c r="H20" s="50">
        <v>878.4</v>
      </c>
      <c r="I20" s="51"/>
    </row>
    <row r="21" spans="1:9" x14ac:dyDescent="0.25">
      <c r="A21" s="47" t="s">
        <v>10</v>
      </c>
      <c r="B21" s="48"/>
      <c r="C21" s="48"/>
      <c r="D21" s="48"/>
      <c r="E21" s="48"/>
      <c r="F21" s="48"/>
      <c r="G21" s="49"/>
      <c r="H21" s="50">
        <v>7667.52</v>
      </c>
      <c r="I21" s="51"/>
    </row>
    <row r="22" spans="1:9" x14ac:dyDescent="0.25">
      <c r="A22" s="47" t="s">
        <v>16</v>
      </c>
      <c r="B22" s="48"/>
      <c r="C22" s="48"/>
      <c r="D22" s="48"/>
      <c r="E22" s="48"/>
      <c r="F22" s="48"/>
      <c r="G22" s="49"/>
      <c r="H22" s="44"/>
      <c r="I22" s="46"/>
    </row>
    <row r="23" spans="1:9" x14ac:dyDescent="0.25">
      <c r="A23" s="47" t="s">
        <v>17</v>
      </c>
      <c r="B23" s="48"/>
      <c r="C23" s="48"/>
      <c r="D23" s="48"/>
      <c r="E23" s="48"/>
      <c r="F23" s="48"/>
      <c r="G23" s="49"/>
      <c r="H23" s="52"/>
      <c r="I23" s="53"/>
    </row>
    <row r="24" spans="1:9" x14ac:dyDescent="0.25">
      <c r="A24" s="47" t="s">
        <v>11</v>
      </c>
      <c r="B24" s="48"/>
      <c r="C24" s="48"/>
      <c r="D24" s="48"/>
      <c r="E24" s="48"/>
      <c r="F24" s="48"/>
      <c r="G24" s="49"/>
      <c r="H24" s="50">
        <v>23174.91</v>
      </c>
      <c r="I24" s="51"/>
    </row>
    <row r="25" spans="1:9" x14ac:dyDescent="0.25">
      <c r="A25" s="47" t="s">
        <v>50</v>
      </c>
      <c r="B25" s="48"/>
      <c r="C25" s="48"/>
      <c r="D25" s="48"/>
      <c r="E25" s="48"/>
      <c r="F25" s="48"/>
      <c r="G25" s="49"/>
      <c r="H25" s="44">
        <v>80021.600000000006</v>
      </c>
      <c r="I25" s="46"/>
    </row>
    <row r="26" spans="1:9" x14ac:dyDescent="0.25">
      <c r="A26" s="47" t="s">
        <v>12</v>
      </c>
      <c r="B26" s="48"/>
      <c r="C26" s="48"/>
      <c r="D26" s="48"/>
      <c r="E26" s="48"/>
      <c r="F26" s="48"/>
      <c r="G26" s="49"/>
      <c r="H26" s="52">
        <v>24566.63</v>
      </c>
      <c r="I26" s="53"/>
    </row>
    <row r="27" spans="1:9" ht="15.75" thickBot="1" x14ac:dyDescent="0.3">
      <c r="A27" s="68" t="s">
        <v>49</v>
      </c>
      <c r="B27" s="69"/>
      <c r="C27" s="69"/>
      <c r="D27" s="69"/>
      <c r="E27" s="69"/>
      <c r="F27" s="69"/>
      <c r="G27" s="70"/>
      <c r="H27" s="71">
        <v>1464.76</v>
      </c>
      <c r="I27" s="72"/>
    </row>
    <row r="28" spans="1:9" ht="15.75" thickBot="1" x14ac:dyDescent="0.3">
      <c r="A28" s="29" t="s">
        <v>63</v>
      </c>
      <c r="B28" s="30"/>
      <c r="C28" s="30"/>
      <c r="D28" s="30"/>
      <c r="E28" s="30"/>
      <c r="F28" s="30"/>
      <c r="G28" s="31"/>
      <c r="H28" s="66">
        <v>143741.68</v>
      </c>
      <c r="I28" s="67"/>
    </row>
    <row r="29" spans="1:9" ht="15.75" thickBot="1" x14ac:dyDescent="0.3">
      <c r="A29" s="113"/>
      <c r="B29" s="114"/>
      <c r="C29" s="114"/>
      <c r="D29" s="114"/>
      <c r="E29" s="114"/>
      <c r="F29" s="114"/>
      <c r="G29" s="115"/>
      <c r="H29" s="113"/>
      <c r="I29" s="115"/>
    </row>
    <row r="30" spans="1:9" ht="15.75" thickBot="1" x14ac:dyDescent="0.3">
      <c r="A30" s="60" t="s">
        <v>66</v>
      </c>
      <c r="B30" s="61"/>
      <c r="C30" s="61"/>
      <c r="D30" s="61"/>
      <c r="E30" s="61"/>
      <c r="F30" s="61"/>
      <c r="G30" s="62"/>
      <c r="H30" s="63">
        <f>H32</f>
        <v>1412</v>
      </c>
      <c r="I30" s="64"/>
    </row>
    <row r="31" spans="1:9" x14ac:dyDescent="0.25">
      <c r="A31" s="21" t="s">
        <v>125</v>
      </c>
      <c r="B31" s="22"/>
      <c r="C31" s="22"/>
      <c r="D31" s="22"/>
      <c r="E31" s="22"/>
      <c r="F31" s="22"/>
      <c r="G31" s="109"/>
      <c r="H31" s="110"/>
      <c r="I31" s="112"/>
    </row>
    <row r="32" spans="1:9" ht="15.75" thickBot="1" x14ac:dyDescent="0.3">
      <c r="A32" s="148" t="s">
        <v>136</v>
      </c>
      <c r="B32" s="149"/>
      <c r="C32" s="149"/>
      <c r="D32" s="149"/>
      <c r="E32" s="149"/>
      <c r="F32" s="149"/>
      <c r="G32" s="150"/>
      <c r="H32" s="248">
        <v>1412</v>
      </c>
      <c r="I32" s="249"/>
    </row>
    <row r="33" spans="1:9" ht="15.75" thickBot="1" x14ac:dyDescent="0.3">
      <c r="A33" s="60" t="s">
        <v>13</v>
      </c>
      <c r="B33" s="61"/>
      <c r="C33" s="61"/>
      <c r="D33" s="61"/>
      <c r="E33" s="61"/>
      <c r="F33" s="61"/>
      <c r="G33" s="62"/>
      <c r="H33" s="63">
        <f>H10+H30</f>
        <v>149746.24000000002</v>
      </c>
      <c r="I33" s="64"/>
    </row>
    <row r="34" spans="1:9" x14ac:dyDescent="0.25">
      <c r="A34" s="23"/>
      <c r="B34" s="65"/>
      <c r="C34" s="65"/>
      <c r="D34" s="65"/>
      <c r="E34" s="65"/>
      <c r="F34" s="65"/>
      <c r="G34" s="24"/>
      <c r="H34" s="110"/>
      <c r="I34" s="112"/>
    </row>
    <row r="35" spans="1:9" x14ac:dyDescent="0.25">
      <c r="A35" s="11" t="s">
        <v>89</v>
      </c>
      <c r="B35" s="12"/>
      <c r="C35" s="12"/>
      <c r="D35" s="12"/>
      <c r="E35" s="12"/>
      <c r="F35" s="12"/>
      <c r="G35" s="13"/>
      <c r="H35" s="42">
        <f>H4+H10-H28</f>
        <v>246190.47000000003</v>
      </c>
      <c r="I35" s="43"/>
    </row>
    <row r="36" spans="1:9" x14ac:dyDescent="0.25">
      <c r="A36" s="11" t="s">
        <v>99</v>
      </c>
      <c r="B36" s="12"/>
      <c r="C36" s="12"/>
      <c r="D36" s="12"/>
      <c r="E36" s="12"/>
      <c r="F36" s="12"/>
      <c r="G36" s="13"/>
      <c r="H36" s="42">
        <f>H6+H7+H8-H30</f>
        <v>548793.27</v>
      </c>
      <c r="I36" s="43"/>
    </row>
    <row r="37" spans="1:9" x14ac:dyDescent="0.25">
      <c r="A37" s="138"/>
      <c r="B37" s="154"/>
      <c r="C37" s="154"/>
      <c r="D37" s="154"/>
      <c r="E37" s="154"/>
      <c r="F37" s="154"/>
      <c r="G37" s="139"/>
      <c r="H37" s="138"/>
      <c r="I37" s="139"/>
    </row>
    <row r="38" spans="1:9" x14ac:dyDescent="0.25">
      <c r="A38" s="16" t="s">
        <v>14</v>
      </c>
      <c r="B38" s="17"/>
      <c r="C38" s="17"/>
      <c r="D38" s="17"/>
      <c r="E38" s="17"/>
      <c r="F38" s="17"/>
      <c r="G38" s="18"/>
      <c r="H38" s="19"/>
      <c r="I38" s="20"/>
    </row>
    <row r="39" spans="1:9" x14ac:dyDescent="0.25">
      <c r="A39" s="47" t="s">
        <v>15</v>
      </c>
      <c r="B39" s="48"/>
      <c r="C39" s="48"/>
      <c r="D39" s="48"/>
      <c r="E39" s="48"/>
      <c r="F39" s="48"/>
      <c r="G39" s="49"/>
      <c r="H39" s="42">
        <v>14.5</v>
      </c>
      <c r="I39" s="43"/>
    </row>
    <row r="40" spans="1:9" ht="15.75" thickBot="1" x14ac:dyDescent="0.3">
      <c r="A40" s="83" t="s">
        <v>54</v>
      </c>
      <c r="B40" s="84"/>
      <c r="C40" s="84"/>
      <c r="D40" s="84"/>
      <c r="E40" s="84"/>
      <c r="F40" s="84"/>
      <c r="G40" s="85"/>
      <c r="H40" s="107">
        <f>(H10/H28+H30/H7)*H39</f>
        <v>15.566600905803428</v>
      </c>
      <c r="I40" s="108"/>
    </row>
    <row r="43" spans="1:9" x14ac:dyDescent="0.25">
      <c r="A43" s="77" t="s">
        <v>18</v>
      </c>
      <c r="B43" s="77"/>
      <c r="C43" s="77"/>
      <c r="G43" s="77" t="s">
        <v>19</v>
      </c>
      <c r="H43" s="77"/>
      <c r="I43" s="77"/>
    </row>
    <row r="45" spans="1:9" s="3" customFormat="1" x14ac:dyDescent="0.25">
      <c r="A45" s="264"/>
      <c r="B45" s="264"/>
      <c r="C45" s="264"/>
      <c r="D45" s="264"/>
      <c r="E45" s="264"/>
      <c r="F45" s="264"/>
      <c r="G45" s="264"/>
      <c r="H45" s="267"/>
      <c r="I45" s="267"/>
    </row>
    <row r="46" spans="1:9" s="3" customFormat="1" x14ac:dyDescent="0.25">
      <c r="A46" s="164"/>
      <c r="B46" s="164"/>
      <c r="C46" s="164"/>
      <c r="D46" s="164"/>
      <c r="E46" s="164"/>
      <c r="F46" s="164"/>
      <c r="G46" s="164"/>
      <c r="H46" s="164"/>
      <c r="I46" s="164"/>
    </row>
    <row r="47" spans="1:9" s="3" customFormat="1" x14ac:dyDescent="0.25">
      <c r="A47" s="79"/>
      <c r="B47" s="79"/>
      <c r="C47" s="79"/>
      <c r="D47" s="79"/>
      <c r="E47" s="79"/>
      <c r="F47" s="79"/>
      <c r="G47" s="79"/>
      <c r="H47" s="186"/>
      <c r="I47" s="186"/>
    </row>
    <row r="48" spans="1:9" s="3" customFormat="1" x14ac:dyDescent="0.25">
      <c r="A48" s="79"/>
      <c r="B48" s="79"/>
      <c r="C48" s="79"/>
      <c r="D48" s="79"/>
      <c r="E48" s="79"/>
      <c r="F48" s="79"/>
      <c r="G48" s="79"/>
      <c r="H48" s="267"/>
      <c r="I48" s="267"/>
    </row>
    <row r="49" spans="1:9" s="3" customFormat="1" x14ac:dyDescent="0.25">
      <c r="A49" s="79"/>
      <c r="B49" s="79"/>
      <c r="C49" s="79"/>
      <c r="D49" s="79"/>
      <c r="E49" s="79"/>
      <c r="F49" s="79"/>
      <c r="G49" s="79"/>
      <c r="H49" s="267"/>
      <c r="I49" s="267"/>
    </row>
    <row r="52" spans="1:9" x14ac:dyDescent="0.25">
      <c r="A52" s="77"/>
      <c r="B52" s="77"/>
      <c r="C52" s="77"/>
      <c r="G52" s="77"/>
      <c r="H52" s="77"/>
      <c r="I52" s="77"/>
    </row>
  </sheetData>
  <mergeCells count="90">
    <mergeCell ref="A32:G32"/>
    <mergeCell ref="H32:I32"/>
    <mergeCell ref="A46:G46"/>
    <mergeCell ref="H46:I46"/>
    <mergeCell ref="A52:C52"/>
    <mergeCell ref="G52:I52"/>
    <mergeCell ref="A47:G47"/>
    <mergeCell ref="H47:I47"/>
    <mergeCell ref="A48:G48"/>
    <mergeCell ref="H48:I48"/>
    <mergeCell ref="A49:G49"/>
    <mergeCell ref="H49:I49"/>
    <mergeCell ref="A45:G45"/>
    <mergeCell ref="H45:I45"/>
    <mergeCell ref="A39:G39"/>
    <mergeCell ref="H39:I39"/>
    <mergeCell ref="A40:G40"/>
    <mergeCell ref="H40:I40"/>
    <mergeCell ref="A43:C43"/>
    <mergeCell ref="G43:I43"/>
    <mergeCell ref="A36:G36"/>
    <mergeCell ref="H36:I36"/>
    <mergeCell ref="A37:G37"/>
    <mergeCell ref="H37:I37"/>
    <mergeCell ref="A38:G38"/>
    <mergeCell ref="H38:I38"/>
    <mergeCell ref="A33:G33"/>
    <mergeCell ref="H33:I33"/>
    <mergeCell ref="A34:G34"/>
    <mergeCell ref="H34:I34"/>
    <mergeCell ref="A35:G35"/>
    <mergeCell ref="H35:I35"/>
    <mergeCell ref="A28:G28"/>
    <mergeCell ref="H28:I28"/>
    <mergeCell ref="A29:G29"/>
    <mergeCell ref="H29:I29"/>
    <mergeCell ref="A30:G30"/>
    <mergeCell ref="H30:I30"/>
    <mergeCell ref="A22:G22"/>
    <mergeCell ref="H24:I24"/>
    <mergeCell ref="A25:G25"/>
    <mergeCell ref="H25:I25"/>
    <mergeCell ref="A27:G27"/>
    <mergeCell ref="H27:I27"/>
    <mergeCell ref="H26:I26"/>
    <mergeCell ref="H22:I22"/>
    <mergeCell ref="A20:G20"/>
    <mergeCell ref="H20:I20"/>
    <mergeCell ref="A15:G16"/>
    <mergeCell ref="H15:I16"/>
    <mergeCell ref="A21:G21"/>
    <mergeCell ref="H21:I21"/>
    <mergeCell ref="A13:G13"/>
    <mergeCell ref="H13:I13"/>
    <mergeCell ref="A31:G31"/>
    <mergeCell ref="H31:I31"/>
    <mergeCell ref="A23:G23"/>
    <mergeCell ref="H23:I23"/>
    <mergeCell ref="A24:G24"/>
    <mergeCell ref="A14:G14"/>
    <mergeCell ref="H14:I14"/>
    <mergeCell ref="A26:G26"/>
    <mergeCell ref="A17:G17"/>
    <mergeCell ref="H17:I17"/>
    <mergeCell ref="A18:G18"/>
    <mergeCell ref="H18:I18"/>
    <mergeCell ref="A19:G19"/>
    <mergeCell ref="H19:I19"/>
    <mergeCell ref="A11:G11"/>
    <mergeCell ref="H11:I11"/>
    <mergeCell ref="A12:G12"/>
    <mergeCell ref="H12:I12"/>
    <mergeCell ref="A10:G10"/>
    <mergeCell ref="H10:I10"/>
    <mergeCell ref="A1:I1"/>
    <mergeCell ref="C2:F2"/>
    <mergeCell ref="A3:G3"/>
    <mergeCell ref="H3:I3"/>
    <mergeCell ref="A4:G4"/>
    <mergeCell ref="H4:I4"/>
    <mergeCell ref="A8:G8"/>
    <mergeCell ref="H8:I8"/>
    <mergeCell ref="A9:G9"/>
    <mergeCell ref="H7:I7"/>
    <mergeCell ref="A5:G5"/>
    <mergeCell ref="H5:I5"/>
    <mergeCell ref="A6:G6"/>
    <mergeCell ref="H6:I6"/>
    <mergeCell ref="A7:G7"/>
    <mergeCell ref="H9:I9"/>
  </mergeCell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5" workbookViewId="0">
      <selection activeCell="K33" sqref="K33"/>
    </sheetView>
  </sheetViews>
  <sheetFormatPr defaultRowHeight="15" x14ac:dyDescent="0.25"/>
  <sheetData>
    <row r="1" spans="1:9" ht="18.75" x14ac:dyDescent="0.3">
      <c r="A1" s="4" t="s">
        <v>28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87</v>
      </c>
      <c r="B4" s="12"/>
      <c r="C4" s="12"/>
      <c r="D4" s="12"/>
      <c r="E4" s="12"/>
      <c r="F4" s="12"/>
      <c r="G4" s="12"/>
      <c r="H4" s="98">
        <v>144820.32</v>
      </c>
      <c r="I4" s="159"/>
    </row>
    <row r="5" spans="1:9" x14ac:dyDescent="0.25">
      <c r="A5" s="25"/>
      <c r="B5" s="104"/>
      <c r="C5" s="104"/>
      <c r="D5" s="104"/>
      <c r="E5" s="104"/>
      <c r="F5" s="104"/>
      <c r="G5" s="26"/>
      <c r="H5" s="25"/>
      <c r="I5" s="26"/>
    </row>
    <row r="6" spans="1:9" x14ac:dyDescent="0.25">
      <c r="A6" s="11" t="s">
        <v>76</v>
      </c>
      <c r="B6" s="12"/>
      <c r="C6" s="12"/>
      <c r="D6" s="12"/>
      <c r="E6" s="12"/>
      <c r="F6" s="12"/>
      <c r="G6" s="13"/>
      <c r="H6" s="42">
        <v>50656.9</v>
      </c>
      <c r="I6" s="43"/>
    </row>
    <row r="7" spans="1:9" x14ac:dyDescent="0.25">
      <c r="A7" s="47" t="s">
        <v>1</v>
      </c>
      <c r="B7" s="48"/>
      <c r="C7" s="48"/>
      <c r="D7" s="48"/>
      <c r="E7" s="48"/>
      <c r="F7" s="48"/>
      <c r="G7" s="49"/>
      <c r="H7" s="27">
        <v>22060.7</v>
      </c>
      <c r="I7" s="28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1020</v>
      </c>
      <c r="I8" s="51"/>
    </row>
    <row r="9" spans="1:9" ht="15.75" thickBot="1" x14ac:dyDescent="0.3">
      <c r="A9" s="47"/>
      <c r="B9" s="48"/>
      <c r="C9" s="48"/>
      <c r="D9" s="48"/>
      <c r="E9" s="48"/>
      <c r="F9" s="48"/>
      <c r="G9" s="49"/>
      <c r="H9" s="44"/>
      <c r="I9" s="46"/>
    </row>
    <row r="10" spans="1:9" ht="15.75" thickBot="1" x14ac:dyDescent="0.3">
      <c r="A10" s="29" t="s">
        <v>65</v>
      </c>
      <c r="B10" s="30"/>
      <c r="C10" s="30"/>
      <c r="D10" s="30"/>
      <c r="E10" s="30"/>
      <c r="F10" s="30"/>
      <c r="G10" s="145"/>
      <c r="H10" s="32">
        <f>H11+H12+H13+H14+H15+H17+H18+H19+H31+H21+H22+H23+H24+H25+H26+H27+H20</f>
        <v>96584.95</v>
      </c>
      <c r="I10" s="131"/>
    </row>
    <row r="11" spans="1:9" x14ac:dyDescent="0.25">
      <c r="A11" s="34" t="s">
        <v>3</v>
      </c>
      <c r="B11" s="35"/>
      <c r="C11" s="35"/>
      <c r="D11" s="35"/>
      <c r="E11" s="35"/>
      <c r="F11" s="35"/>
      <c r="G11" s="35"/>
      <c r="H11" s="37">
        <v>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8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16" t="s">
        <v>9</v>
      </c>
      <c r="B18" s="17"/>
      <c r="C18" s="17"/>
      <c r="D18" s="17"/>
      <c r="E18" s="17"/>
      <c r="F18" s="17"/>
      <c r="G18" s="143"/>
      <c r="H18" s="19"/>
      <c r="I18" s="20"/>
    </row>
    <row r="19" spans="1:9" x14ac:dyDescent="0.25">
      <c r="A19" s="192" t="s">
        <v>0</v>
      </c>
      <c r="B19" s="193"/>
      <c r="C19" s="193"/>
      <c r="D19" s="193"/>
      <c r="E19" s="193"/>
      <c r="F19" s="193"/>
      <c r="G19" s="258"/>
      <c r="H19" s="19"/>
      <c r="I19" s="20"/>
    </row>
    <row r="20" spans="1:9" x14ac:dyDescent="0.25">
      <c r="A20" s="16" t="s">
        <v>52</v>
      </c>
      <c r="B20" s="17"/>
      <c r="C20" s="17"/>
      <c r="D20" s="17"/>
      <c r="E20" s="17"/>
      <c r="F20" s="17"/>
      <c r="G20" s="18"/>
      <c r="H20" s="50">
        <v>1305</v>
      </c>
      <c r="I20" s="51"/>
    </row>
    <row r="21" spans="1:9" x14ac:dyDescent="0.25">
      <c r="A21" s="47" t="s">
        <v>10</v>
      </c>
      <c r="B21" s="48"/>
      <c r="C21" s="48"/>
      <c r="D21" s="48"/>
      <c r="E21" s="48"/>
      <c r="F21" s="48"/>
      <c r="G21" s="48"/>
      <c r="H21" s="50">
        <v>3651.2</v>
      </c>
      <c r="I21" s="51"/>
    </row>
    <row r="22" spans="1:9" x14ac:dyDescent="0.25">
      <c r="A22" s="47" t="s">
        <v>16</v>
      </c>
      <c r="B22" s="48"/>
      <c r="C22" s="48"/>
      <c r="D22" s="48"/>
      <c r="E22" s="48"/>
      <c r="F22" s="48"/>
      <c r="G22" s="48"/>
      <c r="H22" s="44"/>
      <c r="I22" s="46"/>
    </row>
    <row r="23" spans="1:9" x14ac:dyDescent="0.25">
      <c r="A23" s="47" t="s">
        <v>17</v>
      </c>
      <c r="B23" s="48"/>
      <c r="C23" s="48"/>
      <c r="D23" s="48"/>
      <c r="E23" s="48"/>
      <c r="F23" s="48"/>
      <c r="G23" s="48"/>
      <c r="H23" s="52"/>
      <c r="I23" s="53"/>
    </row>
    <row r="24" spans="1:9" x14ac:dyDescent="0.25">
      <c r="A24" s="47" t="s">
        <v>11</v>
      </c>
      <c r="B24" s="48"/>
      <c r="C24" s="48"/>
      <c r="D24" s="48"/>
      <c r="E24" s="48"/>
      <c r="F24" s="48"/>
      <c r="G24" s="48"/>
      <c r="H24" s="44">
        <v>16175.16</v>
      </c>
      <c r="I24" s="46"/>
    </row>
    <row r="25" spans="1:9" x14ac:dyDescent="0.25">
      <c r="A25" s="47" t="s">
        <v>50</v>
      </c>
      <c r="B25" s="48"/>
      <c r="C25" s="48"/>
      <c r="D25" s="48"/>
      <c r="E25" s="48"/>
      <c r="F25" s="48"/>
      <c r="G25" s="48"/>
      <c r="H25" s="44">
        <v>55851.88</v>
      </c>
      <c r="I25" s="46"/>
    </row>
    <row r="26" spans="1:9" x14ac:dyDescent="0.25">
      <c r="A26" s="47" t="s">
        <v>12</v>
      </c>
      <c r="B26" s="48"/>
      <c r="C26" s="48"/>
      <c r="D26" s="48"/>
      <c r="E26" s="48"/>
      <c r="F26" s="48"/>
      <c r="G26" s="48"/>
      <c r="H26" s="52">
        <v>17146.53</v>
      </c>
      <c r="I26" s="53"/>
    </row>
    <row r="27" spans="1:9" ht="15.75" thickBot="1" x14ac:dyDescent="0.3">
      <c r="A27" s="68" t="s">
        <v>49</v>
      </c>
      <c r="B27" s="69"/>
      <c r="C27" s="69"/>
      <c r="D27" s="69"/>
      <c r="E27" s="69"/>
      <c r="F27" s="69"/>
      <c r="G27" s="69"/>
      <c r="H27" s="71">
        <v>1464.76</v>
      </c>
      <c r="I27" s="72"/>
    </row>
    <row r="28" spans="1:9" ht="15.75" thickBot="1" x14ac:dyDescent="0.3">
      <c r="A28" s="29" t="s">
        <v>63</v>
      </c>
      <c r="B28" s="30"/>
      <c r="C28" s="30"/>
      <c r="D28" s="30"/>
      <c r="E28" s="30"/>
      <c r="F28" s="30"/>
      <c r="G28" s="31"/>
      <c r="H28" s="66">
        <v>87361.22</v>
      </c>
      <c r="I28" s="67"/>
    </row>
    <row r="29" spans="1:9" ht="15.75" thickBot="1" x14ac:dyDescent="0.3">
      <c r="A29" s="6"/>
      <c r="B29" s="7"/>
      <c r="C29" s="7"/>
      <c r="D29" s="7"/>
      <c r="E29" s="7"/>
      <c r="F29" s="7"/>
      <c r="G29" s="8"/>
      <c r="H29" s="6"/>
      <c r="I29" s="8"/>
    </row>
    <row r="30" spans="1:9" ht="15.75" thickBot="1" x14ac:dyDescent="0.3">
      <c r="A30" s="271" t="s">
        <v>66</v>
      </c>
      <c r="B30" s="272"/>
      <c r="C30" s="272"/>
      <c r="D30" s="272"/>
      <c r="E30" s="272"/>
      <c r="F30" s="272"/>
      <c r="G30" s="273"/>
      <c r="H30" s="63">
        <v>0</v>
      </c>
      <c r="I30" s="64"/>
    </row>
    <row r="31" spans="1:9" ht="15.75" thickBot="1" x14ac:dyDescent="0.3">
      <c r="A31" s="268" t="s">
        <v>125</v>
      </c>
      <c r="B31" s="269"/>
      <c r="C31" s="269"/>
      <c r="D31" s="269"/>
      <c r="E31" s="269"/>
      <c r="F31" s="269"/>
      <c r="G31" s="270"/>
      <c r="H31" s="129"/>
      <c r="I31" s="130"/>
    </row>
    <row r="32" spans="1:9" ht="15.75" thickBot="1" x14ac:dyDescent="0.3">
      <c r="A32" s="184" t="s">
        <v>13</v>
      </c>
      <c r="B32" s="185"/>
      <c r="C32" s="185"/>
      <c r="D32" s="185"/>
      <c r="E32" s="185"/>
      <c r="F32" s="185"/>
      <c r="G32" s="185"/>
      <c r="H32" s="63">
        <f>H10+H30</f>
        <v>96584.95</v>
      </c>
      <c r="I32" s="64"/>
    </row>
    <row r="33" spans="1:9" x14ac:dyDescent="0.25">
      <c r="A33" s="52"/>
      <c r="B33" s="186"/>
      <c r="C33" s="186"/>
      <c r="D33" s="186"/>
      <c r="E33" s="186"/>
      <c r="F33" s="186"/>
      <c r="G33" s="186"/>
      <c r="H33" s="105"/>
      <c r="I33" s="106"/>
    </row>
    <row r="34" spans="1:9" x14ac:dyDescent="0.25">
      <c r="A34" s="11" t="s">
        <v>89</v>
      </c>
      <c r="B34" s="12"/>
      <c r="C34" s="12"/>
      <c r="D34" s="12"/>
      <c r="E34" s="12"/>
      <c r="F34" s="12"/>
      <c r="G34" s="12"/>
      <c r="H34" s="42">
        <f>H4+H10-H28</f>
        <v>154044.05000000002</v>
      </c>
      <c r="I34" s="43"/>
    </row>
    <row r="35" spans="1:9" x14ac:dyDescent="0.25">
      <c r="A35" s="11" t="s">
        <v>99</v>
      </c>
      <c r="B35" s="12"/>
      <c r="C35" s="12"/>
      <c r="D35" s="12"/>
      <c r="E35" s="12"/>
      <c r="F35" s="12"/>
      <c r="G35" s="12"/>
      <c r="H35" s="42">
        <f>H6+H7+H8-H30</f>
        <v>73737.600000000006</v>
      </c>
      <c r="I35" s="43"/>
    </row>
    <row r="36" spans="1:9" x14ac:dyDescent="0.25">
      <c r="A36" s="25"/>
      <c r="B36" s="104"/>
      <c r="C36" s="104"/>
      <c r="D36" s="104"/>
      <c r="E36" s="104"/>
      <c r="F36" s="104"/>
      <c r="G36" s="104"/>
      <c r="H36" s="25"/>
      <c r="I36" s="26"/>
    </row>
    <row r="37" spans="1:9" x14ac:dyDescent="0.25">
      <c r="A37" s="263" t="s">
        <v>14</v>
      </c>
      <c r="B37" s="264"/>
      <c r="C37" s="264"/>
      <c r="D37" s="264"/>
      <c r="E37" s="264"/>
      <c r="F37" s="264"/>
      <c r="G37" s="264"/>
      <c r="H37" s="44"/>
      <c r="I37" s="46"/>
    </row>
    <row r="38" spans="1:9" x14ac:dyDescent="0.25">
      <c r="A38" s="47" t="s">
        <v>15</v>
      </c>
      <c r="B38" s="48"/>
      <c r="C38" s="48"/>
      <c r="D38" s="48"/>
      <c r="E38" s="48"/>
      <c r="F38" s="48"/>
      <c r="G38" s="48"/>
      <c r="H38" s="42">
        <v>10</v>
      </c>
      <c r="I38" s="43"/>
    </row>
    <row r="39" spans="1:9" ht="15.75" thickBot="1" x14ac:dyDescent="0.3">
      <c r="A39" s="83" t="s">
        <v>54</v>
      </c>
      <c r="B39" s="84"/>
      <c r="C39" s="84"/>
      <c r="D39" s="84"/>
      <c r="E39" s="84"/>
      <c r="F39" s="84"/>
      <c r="G39" s="84"/>
      <c r="H39" s="107">
        <f>H10/H28*H38</f>
        <v>11.055815154596056</v>
      </c>
      <c r="I39" s="108"/>
    </row>
    <row r="42" spans="1:9" x14ac:dyDescent="0.25">
      <c r="A42" s="77" t="s">
        <v>18</v>
      </c>
      <c r="B42" s="77"/>
      <c r="C42" s="77"/>
      <c r="G42" s="77" t="s">
        <v>19</v>
      </c>
      <c r="H42" s="77"/>
      <c r="I42" s="77"/>
    </row>
    <row r="44" spans="1:9" x14ac:dyDescent="0.25">
      <c r="A44" s="164"/>
      <c r="B44" s="164"/>
      <c r="C44" s="164"/>
      <c r="D44" s="164"/>
      <c r="E44" s="164"/>
      <c r="F44" s="164"/>
      <c r="G44" s="164"/>
      <c r="H44" s="164"/>
      <c r="I44" s="164"/>
    </row>
    <row r="45" spans="1:9" x14ac:dyDescent="0.25">
      <c r="A45" s="264"/>
      <c r="B45" s="264"/>
      <c r="C45" s="264"/>
      <c r="D45" s="264"/>
      <c r="E45" s="264"/>
      <c r="F45" s="264"/>
      <c r="G45" s="264"/>
      <c r="H45" s="186"/>
      <c r="I45" s="186"/>
    </row>
    <row r="46" spans="1:9" x14ac:dyDescent="0.25">
      <c r="A46" s="79"/>
      <c r="B46" s="79"/>
      <c r="C46" s="79"/>
      <c r="D46" s="79"/>
      <c r="E46" s="79"/>
      <c r="F46" s="79"/>
      <c r="G46" s="79"/>
      <c r="H46" s="267"/>
      <c r="I46" s="267"/>
    </row>
    <row r="47" spans="1:9" x14ac:dyDescent="0.25">
      <c r="A47" s="79"/>
      <c r="B47" s="79"/>
      <c r="C47" s="79"/>
      <c r="D47" s="79"/>
      <c r="E47" s="79"/>
      <c r="F47" s="79"/>
      <c r="G47" s="79"/>
      <c r="H47" s="267"/>
      <c r="I47" s="267"/>
    </row>
    <row r="48" spans="1:9" x14ac:dyDescent="0.25">
      <c r="A48" s="3"/>
      <c r="B48" s="3"/>
      <c r="C48" s="3"/>
      <c r="D48" s="3"/>
      <c r="E48" s="3"/>
      <c r="F48" s="3"/>
      <c r="G48" s="3"/>
      <c r="H48" s="3"/>
      <c r="I48" s="3"/>
    </row>
    <row r="49" spans="1:9" x14ac:dyDescent="0.25">
      <c r="A49" s="3"/>
      <c r="B49" s="3"/>
      <c r="C49" s="3"/>
      <c r="D49" s="3"/>
      <c r="E49" s="3"/>
      <c r="F49" s="3"/>
      <c r="G49" s="3"/>
      <c r="H49" s="3"/>
      <c r="I49" s="3"/>
    </row>
    <row r="50" spans="1:9" x14ac:dyDescent="0.25">
      <c r="A50" s="186"/>
      <c r="B50" s="186"/>
      <c r="C50" s="186"/>
      <c r="D50" s="3"/>
      <c r="E50" s="3"/>
      <c r="F50" s="3"/>
      <c r="G50" s="186"/>
      <c r="H50" s="186"/>
      <c r="I50" s="186"/>
    </row>
  </sheetData>
  <mergeCells count="86">
    <mergeCell ref="A38:G38"/>
    <mergeCell ref="H38:I38"/>
    <mergeCell ref="A39:G39"/>
    <mergeCell ref="H39:I39"/>
    <mergeCell ref="A35:G35"/>
    <mergeCell ref="H35:I35"/>
    <mergeCell ref="A36:G36"/>
    <mergeCell ref="H36:I36"/>
    <mergeCell ref="A37:G37"/>
    <mergeCell ref="H37:I37"/>
    <mergeCell ref="A50:C50"/>
    <mergeCell ref="G50:I50"/>
    <mergeCell ref="A45:G45"/>
    <mergeCell ref="H45:I45"/>
    <mergeCell ref="A42:C42"/>
    <mergeCell ref="G42:I42"/>
    <mergeCell ref="A46:G46"/>
    <mergeCell ref="H46:I46"/>
    <mergeCell ref="A44:G44"/>
    <mergeCell ref="H44:I44"/>
    <mergeCell ref="A47:G47"/>
    <mergeCell ref="H47:I47"/>
    <mergeCell ref="A34:G34"/>
    <mergeCell ref="H34:I34"/>
    <mergeCell ref="A29:G29"/>
    <mergeCell ref="H29:I29"/>
    <mergeCell ref="A30:G30"/>
    <mergeCell ref="H30:I30"/>
    <mergeCell ref="A32:G32"/>
    <mergeCell ref="H32:I32"/>
    <mergeCell ref="A28:G28"/>
    <mergeCell ref="H28:I28"/>
    <mergeCell ref="A26:G26"/>
    <mergeCell ref="H26:I26"/>
    <mergeCell ref="A33:G33"/>
    <mergeCell ref="H33:I33"/>
    <mergeCell ref="A20:G20"/>
    <mergeCell ref="H20:I20"/>
    <mergeCell ref="A31:G31"/>
    <mergeCell ref="H31:I31"/>
    <mergeCell ref="A23:G23"/>
    <mergeCell ref="H23:I23"/>
    <mergeCell ref="A24:G24"/>
    <mergeCell ref="H24:I24"/>
    <mergeCell ref="A21:G21"/>
    <mergeCell ref="H21:I21"/>
    <mergeCell ref="A22:G22"/>
    <mergeCell ref="H22:I22"/>
    <mergeCell ref="A25:G25"/>
    <mergeCell ref="H25:I25"/>
    <mergeCell ref="A27:G27"/>
    <mergeCell ref="H27:I27"/>
    <mergeCell ref="A17:G17"/>
    <mergeCell ref="H17:I17"/>
    <mergeCell ref="A18:G18"/>
    <mergeCell ref="H18:I18"/>
    <mergeCell ref="A19:G19"/>
    <mergeCell ref="H19:I19"/>
    <mergeCell ref="A13:G13"/>
    <mergeCell ref="H13:I13"/>
    <mergeCell ref="A14:G14"/>
    <mergeCell ref="H14:I14"/>
    <mergeCell ref="A15:G16"/>
    <mergeCell ref="H15:I16"/>
    <mergeCell ref="A9:G9"/>
    <mergeCell ref="H9:I9"/>
    <mergeCell ref="A11:G11"/>
    <mergeCell ref="H11:I11"/>
    <mergeCell ref="A12:G12"/>
    <mergeCell ref="H12:I12"/>
    <mergeCell ref="A10:G10"/>
    <mergeCell ref="H10:I10"/>
    <mergeCell ref="A7:G7"/>
    <mergeCell ref="H7:I7"/>
    <mergeCell ref="A8:G8"/>
    <mergeCell ref="H8:I8"/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35433070866141736" bottom="0.35433070866141736" header="0.31496062992125984" footer="0.31496062992125984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K39" sqref="K39"/>
    </sheetView>
  </sheetViews>
  <sheetFormatPr defaultRowHeight="15" x14ac:dyDescent="0.25"/>
  <sheetData>
    <row r="1" spans="1:9" ht="18.75" x14ac:dyDescent="0.3">
      <c r="A1" s="4" t="s">
        <v>69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9" x14ac:dyDescent="0.25">
      <c r="A4" s="274" t="s">
        <v>87</v>
      </c>
      <c r="B4" s="89"/>
      <c r="C4" s="89"/>
      <c r="D4" s="89"/>
      <c r="E4" s="89"/>
      <c r="F4" s="89"/>
      <c r="G4" s="89"/>
      <c r="H4" s="98">
        <v>289846.05</v>
      </c>
      <c r="I4" s="99"/>
    </row>
    <row r="5" spans="1:9" x14ac:dyDescent="0.25">
      <c r="A5" s="25"/>
      <c r="B5" s="104"/>
      <c r="C5" s="104"/>
      <c r="D5" s="104"/>
      <c r="E5" s="104"/>
      <c r="F5" s="104"/>
      <c r="G5" s="104"/>
      <c r="H5" s="44"/>
      <c r="I5" s="46"/>
    </row>
    <row r="6" spans="1:9" x14ac:dyDescent="0.25">
      <c r="A6" s="88" t="s">
        <v>76</v>
      </c>
      <c r="B6" s="89"/>
      <c r="C6" s="89"/>
      <c r="D6" s="89"/>
      <c r="E6" s="89"/>
      <c r="F6" s="89"/>
      <c r="G6" s="89"/>
      <c r="H6" s="42">
        <v>66333.62</v>
      </c>
      <c r="I6" s="43"/>
    </row>
    <row r="7" spans="1:9" x14ac:dyDescent="0.25">
      <c r="A7" s="16" t="s">
        <v>32</v>
      </c>
      <c r="B7" s="17"/>
      <c r="C7" s="17"/>
      <c r="D7" s="17"/>
      <c r="E7" s="17"/>
      <c r="F7" s="17"/>
      <c r="G7" s="143"/>
      <c r="H7" s="27">
        <v>17187.03</v>
      </c>
      <c r="I7" s="28"/>
    </row>
    <row r="8" spans="1:9" x14ac:dyDescent="0.25">
      <c r="A8" s="16" t="s">
        <v>53</v>
      </c>
      <c r="B8" s="17"/>
      <c r="C8" s="17"/>
      <c r="D8" s="17"/>
      <c r="E8" s="17"/>
      <c r="F8" s="17"/>
      <c r="G8" s="143"/>
      <c r="H8" s="50" t="s">
        <v>31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43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H11+H12+H13+H14+H15+H17+H18+H19+H31+H21+H22+H23+H24+H25+H26+H27+H20</f>
        <v>109900.53</v>
      </c>
      <c r="I10" s="131"/>
    </row>
    <row r="11" spans="1:9" x14ac:dyDescent="0.25">
      <c r="A11" s="34" t="s">
        <v>3</v>
      </c>
      <c r="B11" s="35"/>
      <c r="C11" s="35"/>
      <c r="D11" s="35"/>
      <c r="E11" s="35"/>
      <c r="F11" s="35"/>
      <c r="G11" s="35"/>
      <c r="H11" s="37">
        <v>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8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16" t="s">
        <v>9</v>
      </c>
      <c r="B18" s="17"/>
      <c r="C18" s="17"/>
      <c r="D18" s="17"/>
      <c r="E18" s="17"/>
      <c r="F18" s="17"/>
      <c r="G18" s="143"/>
      <c r="H18" s="19"/>
      <c r="I18" s="20"/>
    </row>
    <row r="19" spans="1:9" x14ac:dyDescent="0.25">
      <c r="A19" s="57" t="s">
        <v>0</v>
      </c>
      <c r="B19" s="58"/>
      <c r="C19" s="58"/>
      <c r="D19" s="58"/>
      <c r="E19" s="58"/>
      <c r="F19" s="58"/>
      <c r="G19" s="147"/>
      <c r="H19" s="19"/>
      <c r="I19" s="20"/>
    </row>
    <row r="20" spans="1:9" x14ac:dyDescent="0.25">
      <c r="A20" s="16" t="s">
        <v>52</v>
      </c>
      <c r="B20" s="17"/>
      <c r="C20" s="17"/>
      <c r="D20" s="17"/>
      <c r="E20" s="17"/>
      <c r="F20" s="17"/>
      <c r="G20" s="143"/>
      <c r="H20" s="50"/>
      <c r="I20" s="51"/>
    </row>
    <row r="21" spans="1:9" x14ac:dyDescent="0.25">
      <c r="A21" s="47" t="s">
        <v>10</v>
      </c>
      <c r="B21" s="48"/>
      <c r="C21" s="48"/>
      <c r="D21" s="48"/>
      <c r="E21" s="48"/>
      <c r="F21" s="48"/>
      <c r="G21" s="48"/>
      <c r="H21" s="50">
        <v>2875.32</v>
      </c>
      <c r="I21" s="51"/>
    </row>
    <row r="22" spans="1:9" x14ac:dyDescent="0.25">
      <c r="A22" s="47" t="s">
        <v>16</v>
      </c>
      <c r="B22" s="48"/>
      <c r="C22" s="48"/>
      <c r="D22" s="48"/>
      <c r="E22" s="48"/>
      <c r="F22" s="48"/>
      <c r="G22" s="48"/>
      <c r="H22" s="44"/>
      <c r="I22" s="46"/>
    </row>
    <row r="23" spans="1:9" x14ac:dyDescent="0.25">
      <c r="A23" s="47" t="s">
        <v>17</v>
      </c>
      <c r="B23" s="48"/>
      <c r="C23" s="48"/>
      <c r="D23" s="48"/>
      <c r="E23" s="48"/>
      <c r="F23" s="48"/>
      <c r="G23" s="48"/>
      <c r="H23" s="52"/>
      <c r="I23" s="53"/>
    </row>
    <row r="24" spans="1:9" x14ac:dyDescent="0.25">
      <c r="A24" s="47" t="s">
        <v>11</v>
      </c>
      <c r="B24" s="48"/>
      <c r="C24" s="48"/>
      <c r="D24" s="48"/>
      <c r="E24" s="48"/>
      <c r="F24" s="48"/>
      <c r="G24" s="48"/>
      <c r="H24" s="50">
        <v>18967.919999999998</v>
      </c>
      <c r="I24" s="51"/>
    </row>
    <row r="25" spans="1:9" x14ac:dyDescent="0.25">
      <c r="A25" s="47" t="s">
        <v>50</v>
      </c>
      <c r="B25" s="48"/>
      <c r="C25" s="48"/>
      <c r="D25" s="48"/>
      <c r="E25" s="48"/>
      <c r="F25" s="48"/>
      <c r="G25" s="48"/>
      <c r="H25" s="44">
        <v>65495.11</v>
      </c>
      <c r="I25" s="46"/>
    </row>
    <row r="26" spans="1:9" x14ac:dyDescent="0.25">
      <c r="A26" s="47" t="s">
        <v>12</v>
      </c>
      <c r="B26" s="48"/>
      <c r="C26" s="48"/>
      <c r="D26" s="48"/>
      <c r="E26" s="48"/>
      <c r="F26" s="48"/>
      <c r="G26" s="48"/>
      <c r="H26" s="252">
        <v>20107</v>
      </c>
      <c r="I26" s="253"/>
    </row>
    <row r="27" spans="1:9" ht="15.75" thickBot="1" x14ac:dyDescent="0.3">
      <c r="A27" s="68" t="s">
        <v>49</v>
      </c>
      <c r="B27" s="69"/>
      <c r="C27" s="69"/>
      <c r="D27" s="69"/>
      <c r="E27" s="69"/>
      <c r="F27" s="69"/>
      <c r="G27" s="69"/>
      <c r="H27" s="71">
        <v>1464.76</v>
      </c>
      <c r="I27" s="72"/>
    </row>
    <row r="28" spans="1:9" ht="15.75" thickBot="1" x14ac:dyDescent="0.3">
      <c r="A28" s="29" t="s">
        <v>63</v>
      </c>
      <c r="B28" s="30"/>
      <c r="C28" s="30"/>
      <c r="D28" s="30"/>
      <c r="E28" s="30"/>
      <c r="F28" s="30"/>
      <c r="G28" s="31"/>
      <c r="H28" s="32">
        <v>51561.07</v>
      </c>
      <c r="I28" s="153"/>
    </row>
    <row r="29" spans="1:9" ht="15.75" thickBot="1" x14ac:dyDescent="0.3">
      <c r="A29" s="176"/>
      <c r="B29" s="177"/>
      <c r="C29" s="177"/>
      <c r="D29" s="177"/>
      <c r="E29" s="177"/>
      <c r="F29" s="177"/>
      <c r="G29" s="178"/>
      <c r="H29" s="113"/>
      <c r="I29" s="115"/>
    </row>
    <row r="30" spans="1:9" ht="15.75" thickBot="1" x14ac:dyDescent="0.3">
      <c r="A30" s="60" t="s">
        <v>66</v>
      </c>
      <c r="B30" s="61"/>
      <c r="C30" s="61"/>
      <c r="D30" s="61"/>
      <c r="E30" s="61"/>
      <c r="F30" s="61"/>
      <c r="G30" s="61"/>
      <c r="H30" s="63">
        <f>H32</f>
        <v>56</v>
      </c>
      <c r="I30" s="64"/>
    </row>
    <row r="31" spans="1:9" x14ac:dyDescent="0.25">
      <c r="A31" s="34" t="s">
        <v>125</v>
      </c>
      <c r="B31" s="35"/>
      <c r="C31" s="35"/>
      <c r="D31" s="35"/>
      <c r="E31" s="35"/>
      <c r="F31" s="35"/>
      <c r="G31" s="36"/>
      <c r="H31" s="110"/>
      <c r="I31" s="112"/>
    </row>
    <row r="32" spans="1:9" ht="15.75" thickBot="1" x14ac:dyDescent="0.3">
      <c r="A32" s="148" t="s">
        <v>145</v>
      </c>
      <c r="B32" s="149"/>
      <c r="C32" s="149"/>
      <c r="D32" s="149"/>
      <c r="E32" s="149"/>
      <c r="F32" s="149"/>
      <c r="G32" s="150"/>
      <c r="H32" s="151">
        <v>56</v>
      </c>
      <c r="I32" s="152"/>
    </row>
    <row r="33" spans="1:9" ht="15.75" thickBot="1" x14ac:dyDescent="0.3">
      <c r="A33" s="60" t="s">
        <v>13</v>
      </c>
      <c r="B33" s="61"/>
      <c r="C33" s="61"/>
      <c r="D33" s="61"/>
      <c r="E33" s="61"/>
      <c r="F33" s="61"/>
      <c r="G33" s="61"/>
      <c r="H33" s="63">
        <f>H10+H30</f>
        <v>109956.53</v>
      </c>
      <c r="I33" s="64"/>
    </row>
    <row r="34" spans="1:9" x14ac:dyDescent="0.25">
      <c r="A34" s="23"/>
      <c r="B34" s="65"/>
      <c r="C34" s="65"/>
      <c r="D34" s="65"/>
      <c r="E34" s="65"/>
      <c r="F34" s="65"/>
      <c r="G34" s="65"/>
      <c r="H34" s="110"/>
      <c r="I34" s="112"/>
    </row>
    <row r="35" spans="1:9" x14ac:dyDescent="0.25">
      <c r="A35" s="11" t="s">
        <v>89</v>
      </c>
      <c r="B35" s="12"/>
      <c r="C35" s="12"/>
      <c r="D35" s="12"/>
      <c r="E35" s="12"/>
      <c r="F35" s="12"/>
      <c r="G35" s="12"/>
      <c r="H35" s="42">
        <f>H4+H10-H28</f>
        <v>348185.50999999995</v>
      </c>
      <c r="I35" s="26"/>
    </row>
    <row r="36" spans="1:9" x14ac:dyDescent="0.25">
      <c r="A36" s="11" t="s">
        <v>99</v>
      </c>
      <c r="B36" s="12"/>
      <c r="C36" s="12"/>
      <c r="D36" s="12"/>
      <c r="E36" s="12"/>
      <c r="F36" s="12"/>
      <c r="G36" s="12"/>
      <c r="H36" s="98">
        <f>H6+H7-H30</f>
        <v>83464.649999999994</v>
      </c>
      <c r="I36" s="99"/>
    </row>
    <row r="37" spans="1:9" x14ac:dyDescent="0.25">
      <c r="A37" s="138"/>
      <c r="B37" s="154"/>
      <c r="C37" s="154"/>
      <c r="D37" s="154"/>
      <c r="E37" s="154"/>
      <c r="F37" s="154"/>
      <c r="G37" s="155"/>
      <c r="H37" s="138"/>
      <c r="I37" s="139"/>
    </row>
    <row r="38" spans="1:9" x14ac:dyDescent="0.25">
      <c r="A38" s="16" t="s">
        <v>14</v>
      </c>
      <c r="B38" s="17"/>
      <c r="C38" s="17"/>
      <c r="D38" s="17"/>
      <c r="E38" s="17"/>
      <c r="F38" s="17"/>
      <c r="G38" s="143"/>
      <c r="H38" s="19"/>
      <c r="I38" s="20"/>
    </row>
    <row r="39" spans="1:9" x14ac:dyDescent="0.25">
      <c r="A39" s="47" t="s">
        <v>15</v>
      </c>
      <c r="B39" s="48"/>
      <c r="C39" s="48"/>
      <c r="D39" s="48"/>
      <c r="E39" s="48"/>
      <c r="F39" s="48"/>
      <c r="G39" s="48"/>
      <c r="H39" s="42">
        <v>12</v>
      </c>
      <c r="I39" s="43"/>
    </row>
    <row r="40" spans="1:9" ht="15.75" thickBot="1" x14ac:dyDescent="0.3">
      <c r="A40" s="83" t="s">
        <v>54</v>
      </c>
      <c r="B40" s="84"/>
      <c r="C40" s="84"/>
      <c r="D40" s="84"/>
      <c r="E40" s="84"/>
      <c r="F40" s="84"/>
      <c r="G40" s="84"/>
      <c r="H40" s="107">
        <f>(H10/H28+H30/H7)*H39</f>
        <v>25.616659220183266</v>
      </c>
      <c r="I40" s="108"/>
    </row>
    <row r="43" spans="1:9" x14ac:dyDescent="0.25">
      <c r="A43" s="77" t="s">
        <v>18</v>
      </c>
      <c r="B43" s="77"/>
      <c r="C43" s="77"/>
      <c r="G43" s="77" t="s">
        <v>19</v>
      </c>
      <c r="H43" s="77"/>
      <c r="I43" s="77"/>
    </row>
  </sheetData>
  <mergeCells count="78">
    <mergeCell ref="A40:G40"/>
    <mergeCell ref="H40:I40"/>
    <mergeCell ref="A43:C43"/>
    <mergeCell ref="G43:I43"/>
    <mergeCell ref="A37:G37"/>
    <mergeCell ref="H37:I37"/>
    <mergeCell ref="A38:G38"/>
    <mergeCell ref="H38:I38"/>
    <mergeCell ref="A39:G39"/>
    <mergeCell ref="H39:I39"/>
    <mergeCell ref="A34:G34"/>
    <mergeCell ref="H34:I34"/>
    <mergeCell ref="A35:G35"/>
    <mergeCell ref="H35:I35"/>
    <mergeCell ref="A36:G36"/>
    <mergeCell ref="H36:I36"/>
    <mergeCell ref="A29:G29"/>
    <mergeCell ref="H29:I29"/>
    <mergeCell ref="A30:G30"/>
    <mergeCell ref="H30:I30"/>
    <mergeCell ref="A33:G33"/>
    <mergeCell ref="H33:I33"/>
    <mergeCell ref="A32:G32"/>
    <mergeCell ref="H32:I32"/>
    <mergeCell ref="A31:G31"/>
    <mergeCell ref="H31:I31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1:G21"/>
    <mergeCell ref="H21:I21"/>
    <mergeCell ref="A22:G22"/>
    <mergeCell ref="H22:I22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L39" sqref="L39"/>
    </sheetView>
  </sheetViews>
  <sheetFormatPr defaultRowHeight="15" x14ac:dyDescent="0.25"/>
  <sheetData>
    <row r="1" spans="1:9" ht="18.75" x14ac:dyDescent="0.3">
      <c r="A1" s="4" t="s">
        <v>70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141" t="s">
        <v>2</v>
      </c>
      <c r="I3" s="142"/>
    </row>
    <row r="4" spans="1:9" x14ac:dyDescent="0.25">
      <c r="A4" s="156" t="s">
        <v>84</v>
      </c>
      <c r="B4" s="157"/>
      <c r="C4" s="157"/>
      <c r="D4" s="157"/>
      <c r="E4" s="157"/>
      <c r="F4" s="157"/>
      <c r="G4" s="158"/>
      <c r="H4" s="25">
        <v>125624.55</v>
      </c>
      <c r="I4" s="26"/>
    </row>
    <row r="5" spans="1:9" x14ac:dyDescent="0.25">
      <c r="A5" s="25"/>
      <c r="B5" s="104"/>
      <c r="C5" s="104"/>
      <c r="D5" s="104"/>
      <c r="E5" s="104"/>
      <c r="F5" s="104"/>
      <c r="G5" s="26"/>
      <c r="H5" s="44"/>
      <c r="I5" s="46"/>
    </row>
    <row r="6" spans="1:9" x14ac:dyDescent="0.25">
      <c r="A6" s="88" t="s">
        <v>118</v>
      </c>
      <c r="B6" s="89"/>
      <c r="C6" s="89"/>
      <c r="D6" s="89"/>
      <c r="E6" s="89"/>
      <c r="F6" s="89"/>
      <c r="G6" s="90"/>
      <c r="H6" s="42">
        <v>40584</v>
      </c>
      <c r="I6" s="43"/>
    </row>
    <row r="7" spans="1:9" x14ac:dyDescent="0.25">
      <c r="A7" s="16" t="s">
        <v>53</v>
      </c>
      <c r="B7" s="17"/>
      <c r="C7" s="17"/>
      <c r="D7" s="17"/>
      <c r="E7" s="17"/>
      <c r="F7" s="17"/>
      <c r="G7" s="18"/>
      <c r="H7" s="50">
        <v>720</v>
      </c>
      <c r="I7" s="51"/>
    </row>
    <row r="8" spans="1:9" ht="15.75" thickBot="1" x14ac:dyDescent="0.3">
      <c r="A8" s="16"/>
      <c r="B8" s="17"/>
      <c r="C8" s="17"/>
      <c r="D8" s="17"/>
      <c r="E8" s="17"/>
      <c r="F8" s="17"/>
      <c r="G8" s="18"/>
      <c r="H8" s="19"/>
      <c r="I8" s="20"/>
    </row>
    <row r="9" spans="1:9" ht="15.75" thickBot="1" x14ac:dyDescent="0.3">
      <c r="A9" s="29" t="s">
        <v>71</v>
      </c>
      <c r="B9" s="30"/>
      <c r="C9" s="30"/>
      <c r="D9" s="30"/>
      <c r="E9" s="30"/>
      <c r="F9" s="30"/>
      <c r="G9" s="31"/>
      <c r="H9" s="32">
        <f>H10+H11+H12+H13+H14+H16+H17+H18+H30+H20+H21+H22+H23+H24+H25+H26+H19</f>
        <v>110142.87</v>
      </c>
      <c r="I9" s="131"/>
    </row>
    <row r="10" spans="1:9" x14ac:dyDescent="0.25">
      <c r="A10" s="34" t="s">
        <v>3</v>
      </c>
      <c r="B10" s="35"/>
      <c r="C10" s="35"/>
      <c r="D10" s="35"/>
      <c r="E10" s="35"/>
      <c r="F10" s="35"/>
      <c r="G10" s="36"/>
      <c r="H10" s="37">
        <v>2592</v>
      </c>
      <c r="I10" s="38"/>
    </row>
    <row r="11" spans="1:9" x14ac:dyDescent="0.25">
      <c r="A11" s="16" t="s">
        <v>4</v>
      </c>
      <c r="B11" s="17"/>
      <c r="C11" s="17"/>
      <c r="D11" s="17"/>
      <c r="E11" s="17"/>
      <c r="F11" s="17"/>
      <c r="G11" s="18"/>
      <c r="H11" s="19"/>
      <c r="I11" s="20"/>
    </row>
    <row r="12" spans="1:9" x14ac:dyDescent="0.25">
      <c r="A12" s="16" t="s">
        <v>5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6</v>
      </c>
      <c r="B13" s="17"/>
      <c r="C13" s="17"/>
      <c r="D13" s="17"/>
      <c r="E13" s="17"/>
      <c r="F13" s="17"/>
      <c r="G13" s="18"/>
      <c r="H13" s="19">
        <v>990.42</v>
      </c>
      <c r="I13" s="20"/>
    </row>
    <row r="14" spans="1:9" x14ac:dyDescent="0.25">
      <c r="A14" s="54" t="s">
        <v>7</v>
      </c>
      <c r="B14" s="55"/>
      <c r="C14" s="55"/>
      <c r="D14" s="55"/>
      <c r="E14" s="55"/>
      <c r="F14" s="55"/>
      <c r="G14" s="56"/>
      <c r="H14" s="19"/>
      <c r="I14" s="20"/>
    </row>
    <row r="15" spans="1:9" x14ac:dyDescent="0.25">
      <c r="A15" s="54"/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16" t="s">
        <v>8</v>
      </c>
      <c r="B16" s="17"/>
      <c r="C16" s="17"/>
      <c r="D16" s="17"/>
      <c r="E16" s="17"/>
      <c r="F16" s="17"/>
      <c r="G16" s="18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59"/>
      <c r="H18" s="19"/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8"/>
      <c r="H19" s="50">
        <v>1836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50">
        <v>2738.4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50">
        <v>18233.52</v>
      </c>
      <c r="I23" s="51"/>
    </row>
    <row r="24" spans="1:9" x14ac:dyDescent="0.25">
      <c r="A24" s="47" t="s">
        <v>50</v>
      </c>
      <c r="B24" s="48"/>
      <c r="C24" s="48"/>
      <c r="D24" s="48"/>
      <c r="E24" s="48"/>
      <c r="F24" s="48"/>
      <c r="G24" s="49"/>
      <c r="H24" s="44">
        <v>62959.27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252">
        <v>19328.5</v>
      </c>
      <c r="I25" s="2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32">
        <v>89615.5</v>
      </c>
      <c r="I27" s="15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2"/>
      <c r="H29" s="63">
        <v>0</v>
      </c>
      <c r="I29" s="64"/>
    </row>
    <row r="30" spans="1:9" ht="15.75" thickBot="1" x14ac:dyDescent="0.3">
      <c r="A30" s="21" t="s">
        <v>125</v>
      </c>
      <c r="B30" s="22"/>
      <c r="C30" s="22"/>
      <c r="D30" s="22"/>
      <c r="E30" s="22"/>
      <c r="F30" s="22"/>
      <c r="G30" s="109"/>
      <c r="H30" s="129"/>
      <c r="I30" s="130"/>
    </row>
    <row r="31" spans="1:9" ht="15.75" thickBot="1" x14ac:dyDescent="0.3">
      <c r="A31" s="60" t="s">
        <v>13</v>
      </c>
      <c r="B31" s="61"/>
      <c r="C31" s="61"/>
      <c r="D31" s="61"/>
      <c r="E31" s="61"/>
      <c r="F31" s="61"/>
      <c r="G31" s="62"/>
      <c r="H31" s="63">
        <f>H9+H29</f>
        <v>110142.87</v>
      </c>
      <c r="I31" s="64"/>
    </row>
    <row r="32" spans="1:9" x14ac:dyDescent="0.25">
      <c r="A32" s="23"/>
      <c r="B32" s="65"/>
      <c r="C32" s="65"/>
      <c r="D32" s="65"/>
      <c r="E32" s="65"/>
      <c r="F32" s="65"/>
      <c r="G32" s="24"/>
      <c r="H32" s="110"/>
      <c r="I32" s="112"/>
    </row>
    <row r="33" spans="1:9" x14ac:dyDescent="0.25">
      <c r="A33" s="11" t="s">
        <v>89</v>
      </c>
      <c r="B33" s="12"/>
      <c r="C33" s="12"/>
      <c r="D33" s="12"/>
      <c r="E33" s="12"/>
      <c r="F33" s="12"/>
      <c r="G33" s="13"/>
      <c r="H33" s="42">
        <f>H4+H9-H27</f>
        <v>146151.91999999998</v>
      </c>
      <c r="I33" s="26"/>
    </row>
    <row r="34" spans="1:9" x14ac:dyDescent="0.25">
      <c r="A34" s="11" t="s">
        <v>96</v>
      </c>
      <c r="B34" s="12"/>
      <c r="C34" s="12"/>
      <c r="D34" s="12"/>
      <c r="E34" s="12"/>
      <c r="F34" s="12"/>
      <c r="G34" s="13"/>
      <c r="H34" s="98">
        <f>H6-H7+H29</f>
        <v>39864</v>
      </c>
      <c r="I34" s="99"/>
    </row>
    <row r="35" spans="1:9" x14ac:dyDescent="0.25">
      <c r="A35" s="138"/>
      <c r="B35" s="154"/>
      <c r="C35" s="154"/>
      <c r="D35" s="154"/>
      <c r="E35" s="154"/>
      <c r="F35" s="154"/>
      <c r="G35" s="139"/>
      <c r="H35" s="138"/>
      <c r="I35" s="139"/>
    </row>
    <row r="36" spans="1:9" x14ac:dyDescent="0.25">
      <c r="A36" s="16" t="s">
        <v>14</v>
      </c>
      <c r="B36" s="17"/>
      <c r="C36" s="17"/>
      <c r="D36" s="17"/>
      <c r="E36" s="17"/>
      <c r="F36" s="17"/>
      <c r="G36" s="18"/>
      <c r="H36" s="19"/>
      <c r="I36" s="20"/>
    </row>
    <row r="37" spans="1:9" x14ac:dyDescent="0.25">
      <c r="A37" s="47" t="s">
        <v>15</v>
      </c>
      <c r="B37" s="48"/>
      <c r="C37" s="48"/>
      <c r="D37" s="48"/>
      <c r="E37" s="48"/>
      <c r="F37" s="48"/>
      <c r="G37" s="49"/>
      <c r="H37" s="42">
        <v>12</v>
      </c>
      <c r="I37" s="43"/>
    </row>
    <row r="38" spans="1:9" ht="15.75" thickBot="1" x14ac:dyDescent="0.3">
      <c r="A38" s="83" t="s">
        <v>54</v>
      </c>
      <c r="B38" s="84"/>
      <c r="C38" s="84"/>
      <c r="D38" s="84"/>
      <c r="E38" s="84"/>
      <c r="F38" s="84"/>
      <c r="G38" s="85"/>
      <c r="H38" s="107">
        <f>H9/H27*H37</f>
        <v>14.748725834258581</v>
      </c>
      <c r="I38" s="108"/>
    </row>
    <row r="41" spans="1:9" x14ac:dyDescent="0.25">
      <c r="A41" s="77" t="s">
        <v>18</v>
      </c>
      <c r="B41" s="77"/>
      <c r="C41" s="77"/>
      <c r="G41" s="77" t="s">
        <v>19</v>
      </c>
      <c r="H41" s="77"/>
      <c r="I41" s="77"/>
    </row>
  </sheetData>
  <mergeCells count="74">
    <mergeCell ref="A35:G35"/>
    <mergeCell ref="H35:I35"/>
    <mergeCell ref="A41:C41"/>
    <mergeCell ref="G41:I41"/>
    <mergeCell ref="A36:G36"/>
    <mergeCell ref="H36:I36"/>
    <mergeCell ref="A37:G37"/>
    <mergeCell ref="H37:I37"/>
    <mergeCell ref="A38:G38"/>
    <mergeCell ref="H38:I38"/>
    <mergeCell ref="A32:G32"/>
    <mergeCell ref="H32:I32"/>
    <mergeCell ref="A33:G33"/>
    <mergeCell ref="H33:I33"/>
    <mergeCell ref="A34:G34"/>
    <mergeCell ref="H34:I34"/>
    <mergeCell ref="A28:G28"/>
    <mergeCell ref="H28:I28"/>
    <mergeCell ref="A29:G29"/>
    <mergeCell ref="H29:I29"/>
    <mergeCell ref="A31:G31"/>
    <mergeCell ref="H31:I31"/>
    <mergeCell ref="A25:G25"/>
    <mergeCell ref="H25:I25"/>
    <mergeCell ref="A26:G26"/>
    <mergeCell ref="H26:I26"/>
    <mergeCell ref="A27:G27"/>
    <mergeCell ref="H27:I27"/>
    <mergeCell ref="A18:G18"/>
    <mergeCell ref="H18:I18"/>
    <mergeCell ref="A19:G19"/>
    <mergeCell ref="H19:I19"/>
    <mergeCell ref="A30:G30"/>
    <mergeCell ref="H30:I30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14:G15"/>
    <mergeCell ref="H14:I15"/>
    <mergeCell ref="A16:G16"/>
    <mergeCell ref="H16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  <pageSetup paperSize="9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K17" sqref="K17"/>
    </sheetView>
  </sheetViews>
  <sheetFormatPr defaultRowHeight="15" x14ac:dyDescent="0.25"/>
  <sheetData>
    <row r="1" spans="1:9" ht="18.75" x14ac:dyDescent="0.3">
      <c r="A1" s="4" t="s">
        <v>72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56" t="s">
        <v>87</v>
      </c>
      <c r="B4" s="157"/>
      <c r="C4" s="157"/>
      <c r="D4" s="157"/>
      <c r="E4" s="157"/>
      <c r="F4" s="157"/>
      <c r="G4" s="158"/>
      <c r="H4" s="98">
        <v>96171.9</v>
      </c>
      <c r="I4" s="99"/>
    </row>
    <row r="5" spans="1:9" x14ac:dyDescent="0.25">
      <c r="A5" s="25"/>
      <c r="B5" s="104"/>
      <c r="C5" s="104"/>
      <c r="D5" s="104"/>
      <c r="E5" s="104"/>
      <c r="F5" s="104"/>
      <c r="G5" s="26"/>
      <c r="H5" s="44"/>
      <c r="I5" s="46"/>
    </row>
    <row r="6" spans="1:9" x14ac:dyDescent="0.25">
      <c r="A6" s="88" t="s">
        <v>76</v>
      </c>
      <c r="B6" s="89"/>
      <c r="C6" s="89"/>
      <c r="D6" s="89"/>
      <c r="E6" s="89"/>
      <c r="F6" s="89"/>
      <c r="G6" s="90"/>
      <c r="H6" s="42">
        <v>133732</v>
      </c>
      <c r="I6" s="43"/>
    </row>
    <row r="7" spans="1:9" x14ac:dyDescent="0.25">
      <c r="A7" s="16" t="s">
        <v>53</v>
      </c>
      <c r="B7" s="17"/>
      <c r="C7" s="17"/>
      <c r="D7" s="17"/>
      <c r="E7" s="17"/>
      <c r="F7" s="17"/>
      <c r="G7" s="18"/>
      <c r="H7" s="50">
        <v>93720</v>
      </c>
      <c r="I7" s="51"/>
    </row>
    <row r="8" spans="1:9" ht="15.75" thickBot="1" x14ac:dyDescent="0.3">
      <c r="A8" s="16"/>
      <c r="B8" s="17"/>
      <c r="C8" s="17"/>
      <c r="D8" s="17"/>
      <c r="E8" s="17"/>
      <c r="F8" s="17"/>
      <c r="G8" s="18"/>
      <c r="H8" s="19"/>
      <c r="I8" s="20"/>
    </row>
    <row r="9" spans="1:9" ht="15.75" thickBot="1" x14ac:dyDescent="0.3">
      <c r="A9" s="29" t="s">
        <v>64</v>
      </c>
      <c r="B9" s="30"/>
      <c r="C9" s="30"/>
      <c r="D9" s="30"/>
      <c r="E9" s="30"/>
      <c r="F9" s="30"/>
      <c r="G9" s="31"/>
      <c r="H9" s="32">
        <f>H10+H11+H12+H13+H14+H16+H17+H18+H30+H20+H21+H22+H23+H24+H25+H26+H19</f>
        <v>84429.98</v>
      </c>
      <c r="I9" s="131"/>
    </row>
    <row r="10" spans="1:9" x14ac:dyDescent="0.25">
      <c r="A10" s="34" t="s">
        <v>3</v>
      </c>
      <c r="B10" s="35"/>
      <c r="C10" s="35"/>
      <c r="D10" s="35"/>
      <c r="E10" s="35"/>
      <c r="F10" s="35"/>
      <c r="G10" s="36"/>
      <c r="H10" s="37">
        <v>300</v>
      </c>
      <c r="I10" s="38"/>
    </row>
    <row r="11" spans="1:9" x14ac:dyDescent="0.25">
      <c r="A11" s="16" t="s">
        <v>4</v>
      </c>
      <c r="B11" s="17"/>
      <c r="C11" s="17"/>
      <c r="D11" s="17"/>
      <c r="E11" s="17"/>
      <c r="F11" s="17"/>
      <c r="G11" s="18"/>
      <c r="H11" s="19"/>
      <c r="I11" s="20"/>
    </row>
    <row r="12" spans="1:9" x14ac:dyDescent="0.25">
      <c r="A12" s="16" t="s">
        <v>5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6</v>
      </c>
      <c r="B13" s="17"/>
      <c r="C13" s="17"/>
      <c r="D13" s="17"/>
      <c r="E13" s="17"/>
      <c r="F13" s="17"/>
      <c r="G13" s="18"/>
      <c r="H13" s="19">
        <v>990.42</v>
      </c>
      <c r="I13" s="20"/>
    </row>
    <row r="14" spans="1:9" x14ac:dyDescent="0.25">
      <c r="A14" s="54" t="s">
        <v>7</v>
      </c>
      <c r="B14" s="55"/>
      <c r="C14" s="55"/>
      <c r="D14" s="55"/>
      <c r="E14" s="55"/>
      <c r="F14" s="55"/>
      <c r="G14" s="56"/>
      <c r="H14" s="19"/>
      <c r="I14" s="20"/>
    </row>
    <row r="15" spans="1:9" x14ac:dyDescent="0.25">
      <c r="A15" s="54"/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16" t="s">
        <v>8</v>
      </c>
      <c r="B16" s="17"/>
      <c r="C16" s="17"/>
      <c r="D16" s="17"/>
      <c r="E16" s="17"/>
      <c r="F16" s="17"/>
      <c r="G16" s="18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59"/>
      <c r="H18" s="19"/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8"/>
      <c r="H19" s="50">
        <v>1224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50">
        <v>3651.2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50">
        <v>13930.65</v>
      </c>
      <c r="I23" s="51"/>
    </row>
    <row r="24" spans="1:9" x14ac:dyDescent="0.25">
      <c r="A24" s="47" t="s">
        <v>50</v>
      </c>
      <c r="B24" s="48"/>
      <c r="C24" s="48"/>
      <c r="D24" s="48"/>
      <c r="E24" s="48"/>
      <c r="F24" s="48"/>
      <c r="G24" s="49"/>
      <c r="H24" s="44">
        <v>48101.72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52">
        <v>14767.23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32">
        <v>100189</v>
      </c>
      <c r="I27" s="153"/>
    </row>
    <row r="28" spans="1:9" ht="15.75" thickBot="1" x14ac:dyDescent="0.3">
      <c r="A28" s="113"/>
      <c r="B28" s="114"/>
      <c r="C28" s="114"/>
      <c r="D28" s="114"/>
      <c r="E28" s="114"/>
      <c r="F28" s="114"/>
      <c r="G28" s="115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1"/>
      <c r="H29" s="63">
        <f>H31+H32</f>
        <v>8815</v>
      </c>
      <c r="I29" s="64"/>
    </row>
    <row r="30" spans="1:9" x14ac:dyDescent="0.25">
      <c r="A30" s="34" t="s">
        <v>125</v>
      </c>
      <c r="B30" s="35"/>
      <c r="C30" s="35"/>
      <c r="D30" s="35"/>
      <c r="E30" s="35"/>
      <c r="F30" s="35"/>
      <c r="G30" s="36"/>
      <c r="H30" s="110"/>
      <c r="I30" s="112"/>
    </row>
    <row r="31" spans="1:9" x14ac:dyDescent="0.25">
      <c r="A31" s="206" t="s">
        <v>149</v>
      </c>
      <c r="B31" s="207"/>
      <c r="C31" s="207"/>
      <c r="D31" s="207"/>
      <c r="E31" s="207"/>
      <c r="F31" s="207"/>
      <c r="G31" s="208"/>
      <c r="H31" s="50">
        <v>7400</v>
      </c>
      <c r="I31" s="51"/>
    </row>
    <row r="32" spans="1:9" ht="15.75" thickBot="1" x14ac:dyDescent="0.3">
      <c r="A32" s="83" t="s">
        <v>149</v>
      </c>
      <c r="B32" s="84"/>
      <c r="C32" s="84"/>
      <c r="D32" s="84"/>
      <c r="E32" s="84"/>
      <c r="F32" s="84"/>
      <c r="G32" s="85"/>
      <c r="H32" s="71">
        <v>1415</v>
      </c>
      <c r="I32" s="72"/>
    </row>
    <row r="33" spans="1:9" ht="15.75" thickBot="1" x14ac:dyDescent="0.3">
      <c r="A33" s="60" t="s">
        <v>13</v>
      </c>
      <c r="B33" s="61"/>
      <c r="C33" s="61"/>
      <c r="D33" s="61"/>
      <c r="E33" s="61"/>
      <c r="F33" s="61"/>
      <c r="G33" s="62"/>
      <c r="H33" s="63">
        <f>H9+H29</f>
        <v>93244.98</v>
      </c>
      <c r="I33" s="64"/>
    </row>
    <row r="34" spans="1:9" x14ac:dyDescent="0.25">
      <c r="A34" s="23"/>
      <c r="B34" s="65"/>
      <c r="C34" s="65"/>
      <c r="D34" s="65"/>
      <c r="E34" s="65"/>
      <c r="F34" s="65"/>
      <c r="G34" s="24"/>
      <c r="H34" s="110"/>
      <c r="I34" s="112"/>
    </row>
    <row r="35" spans="1:9" x14ac:dyDescent="0.25">
      <c r="A35" s="11" t="s">
        <v>89</v>
      </c>
      <c r="B35" s="12"/>
      <c r="C35" s="12"/>
      <c r="D35" s="12"/>
      <c r="E35" s="12"/>
      <c r="F35" s="12"/>
      <c r="G35" s="13"/>
      <c r="H35" s="42">
        <f>H4+H9-H27</f>
        <v>80412.88</v>
      </c>
      <c r="I35" s="26"/>
    </row>
    <row r="36" spans="1:9" x14ac:dyDescent="0.25">
      <c r="A36" s="11" t="s">
        <v>99</v>
      </c>
      <c r="B36" s="12"/>
      <c r="C36" s="12"/>
      <c r="D36" s="12"/>
      <c r="E36" s="12"/>
      <c r="F36" s="12"/>
      <c r="G36" s="13"/>
      <c r="H36" s="98">
        <f>H7+H6-H29</f>
        <v>218637</v>
      </c>
      <c r="I36" s="99"/>
    </row>
    <row r="37" spans="1:9" x14ac:dyDescent="0.25">
      <c r="A37" s="138"/>
      <c r="B37" s="154"/>
      <c r="C37" s="154"/>
      <c r="D37" s="154"/>
      <c r="E37" s="154"/>
      <c r="F37" s="154"/>
      <c r="G37" s="139"/>
      <c r="H37" s="138"/>
      <c r="I37" s="139"/>
    </row>
    <row r="38" spans="1:9" x14ac:dyDescent="0.25">
      <c r="A38" s="16" t="s">
        <v>14</v>
      </c>
      <c r="B38" s="17"/>
      <c r="C38" s="17"/>
      <c r="D38" s="17"/>
      <c r="E38" s="17"/>
      <c r="F38" s="17"/>
      <c r="G38" s="18"/>
      <c r="H38" s="19"/>
      <c r="I38" s="20"/>
    </row>
    <row r="39" spans="1:9" x14ac:dyDescent="0.25">
      <c r="A39" s="47" t="s">
        <v>15</v>
      </c>
      <c r="B39" s="48"/>
      <c r="C39" s="48"/>
      <c r="D39" s="48"/>
      <c r="E39" s="48"/>
      <c r="F39" s="48"/>
      <c r="G39" s="49"/>
      <c r="H39" s="42">
        <v>10</v>
      </c>
      <c r="I39" s="43"/>
    </row>
    <row r="40" spans="1:9" ht="15.75" thickBot="1" x14ac:dyDescent="0.3">
      <c r="A40" s="83" t="s">
        <v>54</v>
      </c>
      <c r="B40" s="84"/>
      <c r="C40" s="84"/>
      <c r="D40" s="84"/>
      <c r="E40" s="84"/>
      <c r="F40" s="84"/>
      <c r="G40" s="85"/>
      <c r="H40" s="107">
        <f>(H4+H9)/H27*H39</f>
        <v>18.026118635778378</v>
      </c>
      <c r="I40" s="108"/>
    </row>
    <row r="43" spans="1:9" x14ac:dyDescent="0.25">
      <c r="A43" s="77" t="s">
        <v>18</v>
      </c>
      <c r="B43" s="77"/>
      <c r="C43" s="77"/>
      <c r="G43" s="77" t="s">
        <v>19</v>
      </c>
      <c r="H43" s="77"/>
      <c r="I43" s="77"/>
    </row>
  </sheetData>
  <mergeCells count="78">
    <mergeCell ref="A43:C43"/>
    <mergeCell ref="G43:I43"/>
    <mergeCell ref="A38:G38"/>
    <mergeCell ref="H38:I38"/>
    <mergeCell ref="A39:G39"/>
    <mergeCell ref="H39:I39"/>
    <mergeCell ref="A40:G40"/>
    <mergeCell ref="H40:I40"/>
    <mergeCell ref="A35:G35"/>
    <mergeCell ref="H35:I35"/>
    <mergeCell ref="A36:G36"/>
    <mergeCell ref="H36:I36"/>
    <mergeCell ref="A37:G37"/>
    <mergeCell ref="H37:I37"/>
    <mergeCell ref="A34:G34"/>
    <mergeCell ref="H34:I34"/>
    <mergeCell ref="A31:G31"/>
    <mergeCell ref="H31:I31"/>
    <mergeCell ref="A32:G32"/>
    <mergeCell ref="H32:I32"/>
    <mergeCell ref="A28:G28"/>
    <mergeCell ref="H28:I28"/>
    <mergeCell ref="A29:G29"/>
    <mergeCell ref="H29:I29"/>
    <mergeCell ref="A33:G33"/>
    <mergeCell ref="H33:I33"/>
    <mergeCell ref="A25:G25"/>
    <mergeCell ref="H25:I25"/>
    <mergeCell ref="A26:G26"/>
    <mergeCell ref="H26:I26"/>
    <mergeCell ref="A27:G27"/>
    <mergeCell ref="H27:I27"/>
    <mergeCell ref="A18:G18"/>
    <mergeCell ref="H18:I18"/>
    <mergeCell ref="A19:G19"/>
    <mergeCell ref="H19:I19"/>
    <mergeCell ref="A30:G30"/>
    <mergeCell ref="H30:I30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14:G15"/>
    <mergeCell ref="H14:I15"/>
    <mergeCell ref="A16:G16"/>
    <mergeCell ref="H16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opLeftCell="A22" workbookViewId="0">
      <selection activeCell="H43" sqref="H43"/>
    </sheetView>
  </sheetViews>
  <sheetFormatPr defaultRowHeight="15" x14ac:dyDescent="0.25"/>
  <sheetData>
    <row r="1" spans="1:9" ht="18.75" x14ac:dyDescent="0.3">
      <c r="A1" s="4" t="s">
        <v>73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141" t="s">
        <v>2</v>
      </c>
      <c r="I3" s="142"/>
    </row>
    <row r="4" spans="1:9" x14ac:dyDescent="0.25">
      <c r="A4" s="156" t="s">
        <v>119</v>
      </c>
      <c r="B4" s="157"/>
      <c r="C4" s="157"/>
      <c r="D4" s="157"/>
      <c r="E4" s="157"/>
      <c r="F4" s="157"/>
      <c r="G4" s="158"/>
      <c r="H4" s="25">
        <v>128585.86</v>
      </c>
      <c r="I4" s="26"/>
    </row>
    <row r="5" spans="1:9" x14ac:dyDescent="0.25">
      <c r="A5" s="25"/>
      <c r="B5" s="104"/>
      <c r="C5" s="104"/>
      <c r="D5" s="104"/>
      <c r="E5" s="104"/>
      <c r="F5" s="104"/>
      <c r="G5" s="26"/>
      <c r="H5" s="44"/>
      <c r="I5" s="46"/>
    </row>
    <row r="6" spans="1:9" x14ac:dyDescent="0.25">
      <c r="A6" s="88" t="s">
        <v>93</v>
      </c>
      <c r="B6" s="89"/>
      <c r="C6" s="89"/>
      <c r="D6" s="89"/>
      <c r="E6" s="89"/>
      <c r="F6" s="89"/>
      <c r="G6" s="90"/>
      <c r="H6" s="42">
        <v>58257.87</v>
      </c>
      <c r="I6" s="43"/>
    </row>
    <row r="7" spans="1:9" x14ac:dyDescent="0.25">
      <c r="A7" s="16" t="s">
        <v>32</v>
      </c>
      <c r="B7" s="17"/>
      <c r="C7" s="17"/>
      <c r="D7" s="17"/>
      <c r="E7" s="17"/>
      <c r="F7" s="17"/>
      <c r="G7" s="18"/>
      <c r="H7" s="75">
        <v>17887.96</v>
      </c>
      <c r="I7" s="76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75">
        <v>4320</v>
      </c>
      <c r="I8" s="76"/>
    </row>
    <row r="9" spans="1:9" ht="15.75" thickBot="1" x14ac:dyDescent="0.3">
      <c r="A9" s="25"/>
      <c r="B9" s="104"/>
      <c r="C9" s="104"/>
      <c r="D9" s="104"/>
      <c r="E9" s="104"/>
      <c r="F9" s="104"/>
      <c r="G9" s="26"/>
      <c r="H9" s="42"/>
      <c r="I9" s="43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32">
        <f>H11+H12+H13+H14+H15+H17+H18+H19+H33+H21+H22+H23+H24+H25+H26+H27+H20</f>
        <v>110747.87999999999</v>
      </c>
      <c r="I10" s="131"/>
    </row>
    <row r="11" spans="1:9" x14ac:dyDescent="0.25">
      <c r="A11" s="34" t="s">
        <v>3</v>
      </c>
      <c r="B11" s="35"/>
      <c r="C11" s="35"/>
      <c r="D11" s="35"/>
      <c r="E11" s="35"/>
      <c r="F11" s="35"/>
      <c r="G11" s="36"/>
      <c r="H11" s="37">
        <v>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8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16" t="s">
        <v>9</v>
      </c>
      <c r="B18" s="17"/>
      <c r="C18" s="17"/>
      <c r="D18" s="17"/>
      <c r="E18" s="17"/>
      <c r="F18" s="17"/>
      <c r="G18" s="18"/>
      <c r="H18" s="19"/>
      <c r="I18" s="20"/>
    </row>
    <row r="19" spans="1:9" x14ac:dyDescent="0.25">
      <c r="A19" s="57" t="s">
        <v>0</v>
      </c>
      <c r="B19" s="58"/>
      <c r="C19" s="58"/>
      <c r="D19" s="58"/>
      <c r="E19" s="58"/>
      <c r="F19" s="58"/>
      <c r="G19" s="59"/>
      <c r="H19" s="19"/>
      <c r="I19" s="20"/>
    </row>
    <row r="20" spans="1:9" x14ac:dyDescent="0.25">
      <c r="A20" s="16" t="s">
        <v>52</v>
      </c>
      <c r="B20" s="17"/>
      <c r="C20" s="17"/>
      <c r="D20" s="17"/>
      <c r="E20" s="17"/>
      <c r="F20" s="17"/>
      <c r="G20" s="18"/>
      <c r="H20" s="50">
        <v>1302</v>
      </c>
      <c r="I20" s="51"/>
    </row>
    <row r="21" spans="1:9" x14ac:dyDescent="0.25">
      <c r="A21" s="47" t="s">
        <v>10</v>
      </c>
      <c r="B21" s="48"/>
      <c r="C21" s="48"/>
      <c r="D21" s="48"/>
      <c r="E21" s="48"/>
      <c r="F21" s="48"/>
      <c r="G21" s="49"/>
      <c r="H21" s="50">
        <v>3286.08</v>
      </c>
      <c r="I21" s="51"/>
    </row>
    <row r="22" spans="1:9" x14ac:dyDescent="0.25">
      <c r="A22" s="47" t="s">
        <v>16</v>
      </c>
      <c r="B22" s="48"/>
      <c r="C22" s="48"/>
      <c r="D22" s="48"/>
      <c r="E22" s="48"/>
      <c r="F22" s="48"/>
      <c r="G22" s="49"/>
      <c r="H22" s="44"/>
      <c r="I22" s="46"/>
    </row>
    <row r="23" spans="1:9" x14ac:dyDescent="0.25">
      <c r="A23" s="47" t="s">
        <v>17</v>
      </c>
      <c r="B23" s="48"/>
      <c r="C23" s="48"/>
      <c r="D23" s="48"/>
      <c r="E23" s="48"/>
      <c r="F23" s="48"/>
      <c r="G23" s="49"/>
      <c r="H23" s="52"/>
      <c r="I23" s="53"/>
    </row>
    <row r="24" spans="1:9" x14ac:dyDescent="0.25">
      <c r="A24" s="47" t="s">
        <v>11</v>
      </c>
      <c r="B24" s="48"/>
      <c r="C24" s="48"/>
      <c r="D24" s="48"/>
      <c r="E24" s="48"/>
      <c r="F24" s="48"/>
      <c r="G24" s="49"/>
      <c r="H24" s="50">
        <v>18810.939999999999</v>
      </c>
      <c r="I24" s="51"/>
    </row>
    <row r="25" spans="1:9" x14ac:dyDescent="0.25">
      <c r="A25" s="47" t="s">
        <v>50</v>
      </c>
      <c r="B25" s="48"/>
      <c r="C25" s="48"/>
      <c r="D25" s="48"/>
      <c r="E25" s="48"/>
      <c r="F25" s="48"/>
      <c r="G25" s="49"/>
      <c r="H25" s="44">
        <v>64953.08</v>
      </c>
      <c r="I25" s="46"/>
    </row>
    <row r="26" spans="1:9" x14ac:dyDescent="0.25">
      <c r="A26" s="47" t="s">
        <v>12</v>
      </c>
      <c r="B26" s="48"/>
      <c r="C26" s="48"/>
      <c r="D26" s="48"/>
      <c r="E26" s="48"/>
      <c r="F26" s="48"/>
      <c r="G26" s="49"/>
      <c r="H26" s="52">
        <v>19940.599999999999</v>
      </c>
      <c r="I26" s="53"/>
    </row>
    <row r="27" spans="1:9" ht="15.75" thickBot="1" x14ac:dyDescent="0.3">
      <c r="A27" s="68" t="s">
        <v>49</v>
      </c>
      <c r="B27" s="69"/>
      <c r="C27" s="69"/>
      <c r="D27" s="69"/>
      <c r="E27" s="69"/>
      <c r="F27" s="69"/>
      <c r="G27" s="70"/>
      <c r="H27" s="71">
        <v>1464.76</v>
      </c>
      <c r="I27" s="72"/>
    </row>
    <row r="28" spans="1:9" ht="15.75" thickBot="1" x14ac:dyDescent="0.3">
      <c r="A28" s="29" t="s">
        <v>63</v>
      </c>
      <c r="B28" s="30"/>
      <c r="C28" s="30"/>
      <c r="D28" s="30"/>
      <c r="E28" s="30"/>
      <c r="F28" s="30"/>
      <c r="G28" s="31"/>
      <c r="H28" s="66">
        <v>88137.75</v>
      </c>
      <c r="I28" s="67"/>
    </row>
    <row r="29" spans="1:9" ht="15.75" thickBot="1" x14ac:dyDescent="0.3">
      <c r="A29" s="6"/>
      <c r="B29" s="7"/>
      <c r="C29" s="7"/>
      <c r="D29" s="7"/>
      <c r="E29" s="7"/>
      <c r="F29" s="7"/>
      <c r="G29" s="8"/>
      <c r="H29" s="6"/>
      <c r="I29" s="8"/>
    </row>
    <row r="30" spans="1:9" ht="15.75" thickBot="1" x14ac:dyDescent="0.3">
      <c r="A30" s="60" t="s">
        <v>66</v>
      </c>
      <c r="B30" s="61"/>
      <c r="C30" s="61"/>
      <c r="D30" s="61"/>
      <c r="E30" s="61"/>
      <c r="F30" s="61"/>
      <c r="G30" s="62"/>
      <c r="H30" s="63">
        <f>H31+H32+H34</f>
        <v>120800.4</v>
      </c>
      <c r="I30" s="64"/>
    </row>
    <row r="31" spans="1:9" x14ac:dyDescent="0.25">
      <c r="A31" s="179" t="s">
        <v>121</v>
      </c>
      <c r="B31" s="180"/>
      <c r="C31" s="180"/>
      <c r="D31" s="180"/>
      <c r="E31" s="180"/>
      <c r="F31" s="180"/>
      <c r="G31" s="181"/>
      <c r="H31" s="275">
        <v>16151</v>
      </c>
      <c r="I31" s="276"/>
    </row>
    <row r="32" spans="1:9" x14ac:dyDescent="0.25">
      <c r="A32" s="91" t="s">
        <v>121</v>
      </c>
      <c r="B32" s="74"/>
      <c r="C32" s="74"/>
      <c r="D32" s="74"/>
      <c r="E32" s="74"/>
      <c r="F32" s="74"/>
      <c r="G32" s="92"/>
      <c r="H32" s="75">
        <v>104229.4</v>
      </c>
      <c r="I32" s="76"/>
    </row>
    <row r="33" spans="1:9" x14ac:dyDescent="0.25">
      <c r="A33" s="47" t="s">
        <v>125</v>
      </c>
      <c r="B33" s="48"/>
      <c r="C33" s="48"/>
      <c r="D33" s="48"/>
      <c r="E33" s="48"/>
      <c r="F33" s="48"/>
      <c r="G33" s="49"/>
      <c r="H33" s="44"/>
      <c r="I33" s="46"/>
    </row>
    <row r="34" spans="1:9" ht="15.75" thickBot="1" x14ac:dyDescent="0.3">
      <c r="A34" s="83" t="s">
        <v>146</v>
      </c>
      <c r="B34" s="84"/>
      <c r="C34" s="84"/>
      <c r="D34" s="84"/>
      <c r="E34" s="84"/>
      <c r="F34" s="84"/>
      <c r="G34" s="85"/>
      <c r="H34" s="256">
        <v>420</v>
      </c>
      <c r="I34" s="257"/>
    </row>
    <row r="35" spans="1:9" ht="15.75" thickBot="1" x14ac:dyDescent="0.3">
      <c r="A35" s="60" t="s">
        <v>13</v>
      </c>
      <c r="B35" s="61"/>
      <c r="C35" s="61"/>
      <c r="D35" s="61"/>
      <c r="E35" s="61"/>
      <c r="F35" s="61"/>
      <c r="G35" s="62"/>
      <c r="H35" s="63">
        <f>H10+H30</f>
        <v>231548.27999999997</v>
      </c>
      <c r="I35" s="64"/>
    </row>
    <row r="36" spans="1:9" x14ac:dyDescent="0.25">
      <c r="A36" s="23"/>
      <c r="B36" s="65"/>
      <c r="C36" s="65"/>
      <c r="D36" s="65"/>
      <c r="E36" s="65"/>
      <c r="F36" s="65"/>
      <c r="G36" s="24"/>
      <c r="H36" s="110"/>
      <c r="I36" s="112"/>
    </row>
    <row r="37" spans="1:9" x14ac:dyDescent="0.25">
      <c r="A37" s="11" t="s">
        <v>89</v>
      </c>
      <c r="B37" s="12"/>
      <c r="C37" s="12"/>
      <c r="D37" s="12"/>
      <c r="E37" s="12"/>
      <c r="F37" s="12"/>
      <c r="G37" s="13"/>
      <c r="H37" s="42">
        <f>H4+H10-H28</f>
        <v>151195.99</v>
      </c>
      <c r="I37" s="26"/>
    </row>
    <row r="38" spans="1:9" x14ac:dyDescent="0.25">
      <c r="A38" s="11" t="s">
        <v>120</v>
      </c>
      <c r="B38" s="12"/>
      <c r="C38" s="12"/>
      <c r="D38" s="12"/>
      <c r="E38" s="12"/>
      <c r="F38" s="12"/>
      <c r="G38" s="13"/>
      <c r="H38" s="98">
        <f>H30+H6-H7-H8</f>
        <v>156850.31</v>
      </c>
      <c r="I38" s="99"/>
    </row>
    <row r="39" spans="1:9" x14ac:dyDescent="0.25">
      <c r="A39" s="138"/>
      <c r="B39" s="154"/>
      <c r="C39" s="154"/>
      <c r="D39" s="154"/>
      <c r="E39" s="154"/>
      <c r="F39" s="154"/>
      <c r="G39" s="139"/>
      <c r="H39" s="138"/>
      <c r="I39" s="139"/>
    </row>
    <row r="40" spans="1:9" x14ac:dyDescent="0.25">
      <c r="A40" s="16" t="s">
        <v>14</v>
      </c>
      <c r="B40" s="17"/>
      <c r="C40" s="17"/>
      <c r="D40" s="17"/>
      <c r="E40" s="17"/>
      <c r="F40" s="17"/>
      <c r="G40" s="18"/>
      <c r="H40" s="19"/>
      <c r="I40" s="20"/>
    </row>
    <row r="41" spans="1:9" x14ac:dyDescent="0.25">
      <c r="A41" s="47" t="s">
        <v>15</v>
      </c>
      <c r="B41" s="48"/>
      <c r="C41" s="48"/>
      <c r="D41" s="48"/>
      <c r="E41" s="48"/>
      <c r="F41" s="48"/>
      <c r="G41" s="49"/>
      <c r="H41" s="42">
        <v>12</v>
      </c>
      <c r="I41" s="43"/>
    </row>
    <row r="42" spans="1:9" ht="15.75" thickBot="1" x14ac:dyDescent="0.3">
      <c r="A42" s="83" t="s">
        <v>54</v>
      </c>
      <c r="B42" s="84"/>
      <c r="C42" s="84"/>
      <c r="D42" s="84"/>
      <c r="E42" s="84"/>
      <c r="F42" s="84"/>
      <c r="G42" s="85"/>
      <c r="H42" s="107">
        <f>H10/H28*H41</f>
        <v>15.078380830007571</v>
      </c>
      <c r="I42" s="108"/>
    </row>
    <row r="45" spans="1:9" x14ac:dyDescent="0.25">
      <c r="A45" s="77" t="s">
        <v>18</v>
      </c>
      <c r="B45" s="77"/>
      <c r="C45" s="77"/>
      <c r="G45" s="77" t="s">
        <v>19</v>
      </c>
      <c r="H45" s="77"/>
      <c r="I45" s="77"/>
    </row>
  </sheetData>
  <mergeCells count="82">
    <mergeCell ref="A42:G42"/>
    <mergeCell ref="H42:I42"/>
    <mergeCell ref="A45:C45"/>
    <mergeCell ref="G45:I45"/>
    <mergeCell ref="A39:G39"/>
    <mergeCell ref="H39:I39"/>
    <mergeCell ref="A40:G40"/>
    <mergeCell ref="H40:I40"/>
    <mergeCell ref="A41:G41"/>
    <mergeCell ref="H41:I41"/>
    <mergeCell ref="A36:G36"/>
    <mergeCell ref="H36:I36"/>
    <mergeCell ref="A37:G37"/>
    <mergeCell ref="H37:I37"/>
    <mergeCell ref="A38:G38"/>
    <mergeCell ref="H38:I38"/>
    <mergeCell ref="A29:G29"/>
    <mergeCell ref="H29:I29"/>
    <mergeCell ref="A30:G30"/>
    <mergeCell ref="H30:I30"/>
    <mergeCell ref="A35:G35"/>
    <mergeCell ref="H35:I35"/>
    <mergeCell ref="A34:G34"/>
    <mergeCell ref="H34:I34"/>
    <mergeCell ref="A31:G31"/>
    <mergeCell ref="H31:I31"/>
    <mergeCell ref="A32:G32"/>
    <mergeCell ref="H32:I32"/>
    <mergeCell ref="A33:G33"/>
    <mergeCell ref="H33:I33"/>
    <mergeCell ref="A26:G26"/>
    <mergeCell ref="H26:I26"/>
    <mergeCell ref="A27:G27"/>
    <mergeCell ref="H27:I27"/>
    <mergeCell ref="A28:G28"/>
    <mergeCell ref="H28:I28"/>
    <mergeCell ref="A23:G23"/>
    <mergeCell ref="H23:I23"/>
    <mergeCell ref="A24:G24"/>
    <mergeCell ref="H24:I24"/>
    <mergeCell ref="A25:G25"/>
    <mergeCell ref="H25:I25"/>
    <mergeCell ref="A21:G21"/>
    <mergeCell ref="H21:I21"/>
    <mergeCell ref="A22:G22"/>
    <mergeCell ref="H22:I22"/>
    <mergeCell ref="A18:G18"/>
    <mergeCell ref="H18:I18"/>
    <mergeCell ref="A19:G19"/>
    <mergeCell ref="H19:I19"/>
    <mergeCell ref="A20:G20"/>
    <mergeCell ref="H20:I20"/>
    <mergeCell ref="A14:G14"/>
    <mergeCell ref="H14:I14"/>
    <mergeCell ref="A15:G16"/>
    <mergeCell ref="H15:I16"/>
    <mergeCell ref="A17:G17"/>
    <mergeCell ref="H17:I17"/>
    <mergeCell ref="A11:G11"/>
    <mergeCell ref="H11:I11"/>
    <mergeCell ref="A12:G12"/>
    <mergeCell ref="H12:I12"/>
    <mergeCell ref="A13:G13"/>
    <mergeCell ref="H13:I13"/>
    <mergeCell ref="A8:G8"/>
    <mergeCell ref="H8:I8"/>
    <mergeCell ref="A9:G9"/>
    <mergeCell ref="H9:I9"/>
    <mergeCell ref="A10:G10"/>
    <mergeCell ref="H10:I10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0" workbookViewId="0">
      <selection activeCell="H42" sqref="H42"/>
    </sheetView>
  </sheetViews>
  <sheetFormatPr defaultRowHeight="15" x14ac:dyDescent="0.25"/>
  <sheetData>
    <row r="1" spans="1:9" ht="18.75" x14ac:dyDescent="0.3">
      <c r="A1" s="4" t="s">
        <v>33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84</v>
      </c>
      <c r="B4" s="12"/>
      <c r="C4" s="12"/>
      <c r="D4" s="12"/>
      <c r="E4" s="12"/>
      <c r="F4" s="12"/>
      <c r="G4" s="13"/>
      <c r="H4" s="140">
        <v>161484.54</v>
      </c>
      <c r="I4" s="15"/>
    </row>
    <row r="5" spans="1:9" x14ac:dyDescent="0.25">
      <c r="A5" s="25"/>
      <c r="B5" s="104"/>
      <c r="C5" s="104"/>
      <c r="D5" s="104"/>
      <c r="E5" s="104"/>
      <c r="F5" s="104"/>
      <c r="G5" s="26"/>
      <c r="H5" s="44"/>
      <c r="I5" s="46"/>
    </row>
    <row r="6" spans="1:9" x14ac:dyDescent="0.25">
      <c r="A6" s="11" t="s">
        <v>85</v>
      </c>
      <c r="B6" s="12"/>
      <c r="C6" s="12"/>
      <c r="D6" s="12"/>
      <c r="E6" s="12"/>
      <c r="F6" s="12"/>
      <c r="G6" s="13"/>
      <c r="H6" s="25">
        <v>243014.06</v>
      </c>
      <c r="I6" s="26"/>
    </row>
    <row r="7" spans="1:9" x14ac:dyDescent="0.25">
      <c r="A7" s="11" t="s">
        <v>67</v>
      </c>
      <c r="B7" s="12"/>
      <c r="C7" s="12"/>
      <c r="D7" s="12"/>
      <c r="E7" s="12"/>
      <c r="F7" s="12"/>
      <c r="G7" s="13"/>
      <c r="H7" s="138">
        <v>20836.28</v>
      </c>
      <c r="I7" s="139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4620</v>
      </c>
      <c r="I8" s="51"/>
    </row>
    <row r="9" spans="1:9" ht="15.75" thickBot="1" x14ac:dyDescent="0.3">
      <c r="A9" s="47"/>
      <c r="B9" s="48"/>
      <c r="C9" s="48"/>
      <c r="D9" s="48"/>
      <c r="E9" s="48"/>
      <c r="F9" s="48"/>
      <c r="G9" s="49"/>
      <c r="H9" s="19"/>
      <c r="I9" s="20"/>
    </row>
    <row r="10" spans="1:9" ht="15.75" thickBot="1" x14ac:dyDescent="0.3">
      <c r="A10" s="60" t="s">
        <v>64</v>
      </c>
      <c r="B10" s="61"/>
      <c r="C10" s="61"/>
      <c r="D10" s="61"/>
      <c r="E10" s="61"/>
      <c r="F10" s="61"/>
      <c r="G10" s="62"/>
      <c r="H10" s="32">
        <f>H11+H12+H13+H14+H15+H25+H24+H18+H30+H20+H21+H22+H23+H26+H19</f>
        <v>75784.42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6"/>
      <c r="H11" s="37">
        <v>475</v>
      </c>
      <c r="I11" s="38"/>
    </row>
    <row r="12" spans="1:9" x14ac:dyDescent="0.25">
      <c r="A12" s="47" t="s">
        <v>4</v>
      </c>
      <c r="B12" s="48"/>
      <c r="C12" s="48"/>
      <c r="D12" s="48"/>
      <c r="E12" s="48"/>
      <c r="F12" s="48"/>
      <c r="G12" s="49"/>
      <c r="H12" s="19"/>
      <c r="I12" s="20"/>
    </row>
    <row r="13" spans="1:9" x14ac:dyDescent="0.25">
      <c r="A13" s="47" t="s">
        <v>5</v>
      </c>
      <c r="B13" s="48"/>
      <c r="C13" s="48"/>
      <c r="D13" s="48"/>
      <c r="E13" s="48"/>
      <c r="F13" s="48"/>
      <c r="G13" s="49"/>
      <c r="H13" s="19"/>
      <c r="I13" s="20"/>
    </row>
    <row r="14" spans="1:9" x14ac:dyDescent="0.25">
      <c r="A14" s="47" t="s">
        <v>6</v>
      </c>
      <c r="B14" s="48"/>
      <c r="C14" s="48"/>
      <c r="D14" s="48"/>
      <c r="E14" s="48"/>
      <c r="F14" s="48"/>
      <c r="G14" s="49"/>
      <c r="H14" s="19">
        <v>990.42</v>
      </c>
      <c r="I14" s="20"/>
    </row>
    <row r="15" spans="1:9" x14ac:dyDescent="0.25">
      <c r="A15" s="132" t="s">
        <v>7</v>
      </c>
      <c r="B15" s="133"/>
      <c r="C15" s="133"/>
      <c r="D15" s="133"/>
      <c r="E15" s="133"/>
      <c r="F15" s="133"/>
      <c r="G15" s="134"/>
      <c r="H15" s="19"/>
      <c r="I15" s="20"/>
    </row>
    <row r="16" spans="1:9" x14ac:dyDescent="0.25">
      <c r="A16" s="135"/>
      <c r="B16" s="136"/>
      <c r="C16" s="136"/>
      <c r="D16" s="136"/>
      <c r="E16" s="136"/>
      <c r="F16" s="136"/>
      <c r="G16" s="137"/>
      <c r="H16" s="19"/>
      <c r="I16" s="20"/>
    </row>
    <row r="17" spans="1:9" x14ac:dyDescent="0.25">
      <c r="A17" s="47" t="s">
        <v>9</v>
      </c>
      <c r="B17" s="48"/>
      <c r="C17" s="48"/>
      <c r="D17" s="48"/>
      <c r="E17" s="48"/>
      <c r="F17" s="48"/>
      <c r="G17" s="49"/>
      <c r="H17" s="19"/>
      <c r="I17" s="20"/>
    </row>
    <row r="18" spans="1:9" x14ac:dyDescent="0.25">
      <c r="A18" s="123" t="s">
        <v>0</v>
      </c>
      <c r="B18" s="124"/>
      <c r="C18" s="124"/>
      <c r="D18" s="124"/>
      <c r="E18" s="124"/>
      <c r="F18" s="124"/>
      <c r="G18" s="125"/>
      <c r="H18" s="19"/>
      <c r="I18" s="20"/>
    </row>
    <row r="19" spans="1:9" x14ac:dyDescent="0.25">
      <c r="A19" s="47" t="s">
        <v>51</v>
      </c>
      <c r="B19" s="48"/>
      <c r="C19" s="48"/>
      <c r="D19" s="48"/>
      <c r="E19" s="48"/>
      <c r="F19" s="48"/>
      <c r="G19" s="49"/>
      <c r="H19" s="44">
        <v>1068.72</v>
      </c>
      <c r="I19" s="46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50">
        <v>2190.7199999999998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44">
        <v>12623.77</v>
      </c>
      <c r="I23" s="46"/>
    </row>
    <row r="24" spans="1:9" x14ac:dyDescent="0.25">
      <c r="A24" s="47" t="s">
        <v>55</v>
      </c>
      <c r="B24" s="48"/>
      <c r="C24" s="48"/>
      <c r="D24" s="48"/>
      <c r="E24" s="48"/>
      <c r="F24" s="48"/>
      <c r="G24" s="49"/>
      <c r="H24" s="44">
        <v>43589.16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52">
        <v>13381.87</v>
      </c>
      <c r="I25" s="53"/>
    </row>
    <row r="26" spans="1:9" ht="15.75" thickBot="1" x14ac:dyDescent="0.3">
      <c r="A26" s="83" t="s">
        <v>49</v>
      </c>
      <c r="B26" s="84"/>
      <c r="C26" s="84"/>
      <c r="D26" s="84"/>
      <c r="E26" s="84"/>
      <c r="F26" s="84"/>
      <c r="G26" s="85"/>
      <c r="H26" s="71">
        <v>1464.76</v>
      </c>
      <c r="I26" s="72"/>
    </row>
    <row r="27" spans="1:9" ht="15.75" thickBot="1" x14ac:dyDescent="0.3">
      <c r="A27" s="60" t="s">
        <v>63</v>
      </c>
      <c r="B27" s="61"/>
      <c r="C27" s="61"/>
      <c r="D27" s="61"/>
      <c r="E27" s="61"/>
      <c r="F27" s="61"/>
      <c r="G27" s="62"/>
      <c r="H27" s="66">
        <v>55821.58</v>
      </c>
      <c r="I27" s="67"/>
    </row>
    <row r="28" spans="1:9" ht="15.75" thickBot="1" x14ac:dyDescent="0.3">
      <c r="A28" s="113"/>
      <c r="B28" s="114"/>
      <c r="C28" s="114"/>
      <c r="D28" s="114"/>
      <c r="E28" s="114"/>
      <c r="F28" s="114"/>
      <c r="G28" s="115"/>
      <c r="H28" s="113"/>
      <c r="I28" s="115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2"/>
      <c r="H29" s="63">
        <f>H31+H32</f>
        <v>957</v>
      </c>
      <c r="I29" s="64"/>
    </row>
    <row r="30" spans="1:9" x14ac:dyDescent="0.25">
      <c r="A30" s="126" t="s">
        <v>125</v>
      </c>
      <c r="B30" s="127"/>
      <c r="C30" s="127"/>
      <c r="D30" s="127"/>
      <c r="E30" s="127"/>
      <c r="F30" s="127"/>
      <c r="G30" s="128"/>
      <c r="H30" s="129"/>
      <c r="I30" s="130"/>
    </row>
    <row r="31" spans="1:9" x14ac:dyDescent="0.25">
      <c r="A31" s="91" t="s">
        <v>129</v>
      </c>
      <c r="B31" s="74"/>
      <c r="C31" s="74"/>
      <c r="D31" s="74"/>
      <c r="E31" s="74"/>
      <c r="F31" s="74"/>
      <c r="G31" s="92"/>
      <c r="H31" s="75">
        <v>180</v>
      </c>
      <c r="I31" s="76"/>
    </row>
    <row r="32" spans="1:9" x14ac:dyDescent="0.25">
      <c r="A32" s="91" t="s">
        <v>130</v>
      </c>
      <c r="B32" s="74"/>
      <c r="C32" s="74"/>
      <c r="D32" s="74"/>
      <c r="E32" s="74"/>
      <c r="F32" s="74"/>
      <c r="G32" s="92"/>
      <c r="H32" s="121">
        <v>777</v>
      </c>
      <c r="I32" s="122"/>
    </row>
    <row r="33" spans="1:9" ht="15.75" thickBot="1" x14ac:dyDescent="0.3">
      <c r="A33" s="116"/>
      <c r="B33" s="117"/>
      <c r="C33" s="117"/>
      <c r="D33" s="117"/>
      <c r="E33" s="117"/>
      <c r="F33" s="117"/>
      <c r="G33" s="118"/>
      <c r="H33" s="119"/>
      <c r="I33" s="120"/>
    </row>
    <row r="34" spans="1:9" ht="15.75" thickBot="1" x14ac:dyDescent="0.3">
      <c r="A34" s="60" t="s">
        <v>13</v>
      </c>
      <c r="B34" s="61"/>
      <c r="C34" s="61"/>
      <c r="D34" s="61"/>
      <c r="E34" s="61"/>
      <c r="F34" s="61"/>
      <c r="G34" s="62"/>
      <c r="H34" s="63">
        <f>H29+H10</f>
        <v>76741.42</v>
      </c>
      <c r="I34" s="64"/>
    </row>
    <row r="35" spans="1:9" x14ac:dyDescent="0.25">
      <c r="A35" s="110"/>
      <c r="B35" s="111"/>
      <c r="C35" s="111"/>
      <c r="D35" s="111"/>
      <c r="E35" s="111"/>
      <c r="F35" s="111"/>
      <c r="G35" s="112"/>
      <c r="H35" s="105"/>
      <c r="I35" s="106"/>
    </row>
    <row r="36" spans="1:9" ht="13.5" customHeight="1" x14ac:dyDescent="0.25">
      <c r="A36" s="11" t="s">
        <v>86</v>
      </c>
      <c r="B36" s="12"/>
      <c r="C36" s="12"/>
      <c r="D36" s="12"/>
      <c r="E36" s="12"/>
      <c r="F36" s="12"/>
      <c r="G36" s="13"/>
      <c r="H36" s="42">
        <f>H4+H10-H27</f>
        <v>181447.38</v>
      </c>
      <c r="I36" s="43"/>
    </row>
    <row r="37" spans="1:9" x14ac:dyDescent="0.25">
      <c r="A37" s="11" t="s">
        <v>78</v>
      </c>
      <c r="B37" s="12"/>
      <c r="C37" s="12"/>
      <c r="D37" s="12"/>
      <c r="E37" s="12"/>
      <c r="F37" s="12"/>
      <c r="G37" s="13"/>
      <c r="H37" s="42">
        <f>H6+H7+H8-H29</f>
        <v>267513.33999999997</v>
      </c>
      <c r="I37" s="43"/>
    </row>
    <row r="38" spans="1:9" x14ac:dyDescent="0.25">
      <c r="A38" s="25"/>
      <c r="B38" s="104"/>
      <c r="C38" s="104"/>
      <c r="D38" s="104"/>
      <c r="E38" s="104"/>
      <c r="F38" s="104"/>
      <c r="G38" s="26"/>
      <c r="H38" s="25"/>
      <c r="I38" s="26"/>
    </row>
    <row r="39" spans="1:9" x14ac:dyDescent="0.25">
      <c r="A39" s="11" t="s">
        <v>14</v>
      </c>
      <c r="B39" s="12"/>
      <c r="C39" s="12"/>
      <c r="D39" s="12"/>
      <c r="E39" s="12"/>
      <c r="F39" s="12"/>
      <c r="G39" s="13"/>
      <c r="H39" s="44"/>
      <c r="I39" s="46"/>
    </row>
    <row r="40" spans="1:9" x14ac:dyDescent="0.25">
      <c r="A40" s="47" t="s">
        <v>15</v>
      </c>
      <c r="B40" s="48"/>
      <c r="C40" s="48"/>
      <c r="D40" s="48"/>
      <c r="E40" s="48"/>
      <c r="F40" s="48"/>
      <c r="G40" s="49"/>
      <c r="H40" s="42">
        <v>12.5</v>
      </c>
      <c r="I40" s="43"/>
    </row>
    <row r="41" spans="1:9" ht="15.75" thickBot="1" x14ac:dyDescent="0.3">
      <c r="A41" s="83" t="s">
        <v>54</v>
      </c>
      <c r="B41" s="84"/>
      <c r="C41" s="84"/>
      <c r="D41" s="84"/>
      <c r="E41" s="84"/>
      <c r="F41" s="84"/>
      <c r="G41" s="85"/>
      <c r="H41" s="107">
        <f>(H10/H27+H29/H7)*H40</f>
        <v>17.544352351474082</v>
      </c>
      <c r="I41" s="108"/>
    </row>
    <row r="44" spans="1:9" x14ac:dyDescent="0.25">
      <c r="A44" s="77" t="s">
        <v>18</v>
      </c>
      <c r="B44" s="77"/>
      <c r="C44" s="77"/>
      <c r="G44" s="77" t="s">
        <v>19</v>
      </c>
      <c r="H44" s="77"/>
      <c r="I44" s="77"/>
    </row>
  </sheetData>
  <mergeCells count="80">
    <mergeCell ref="H6:I6"/>
    <mergeCell ref="A1:I1"/>
    <mergeCell ref="C2:F2"/>
    <mergeCell ref="A3:G3"/>
    <mergeCell ref="H3:I3"/>
    <mergeCell ref="A4:G4"/>
    <mergeCell ref="H4:I4"/>
    <mergeCell ref="A5:G5"/>
    <mergeCell ref="H5:I5"/>
    <mergeCell ref="A6:G6"/>
    <mergeCell ref="A7:G7"/>
    <mergeCell ref="H7:I7"/>
    <mergeCell ref="A9:G9"/>
    <mergeCell ref="H9:I9"/>
    <mergeCell ref="A8:G8"/>
    <mergeCell ref="H8:I8"/>
    <mergeCell ref="A13:G13"/>
    <mergeCell ref="H13:I13"/>
    <mergeCell ref="A14:G14"/>
    <mergeCell ref="H14:I14"/>
    <mergeCell ref="A15:G16"/>
    <mergeCell ref="H15:I16"/>
    <mergeCell ref="A10:G10"/>
    <mergeCell ref="H10:I10"/>
    <mergeCell ref="A11:G11"/>
    <mergeCell ref="H11:I11"/>
    <mergeCell ref="A12:G12"/>
    <mergeCell ref="H12:I12"/>
    <mergeCell ref="A17:G17"/>
    <mergeCell ref="H17:I17"/>
    <mergeCell ref="A18:G18"/>
    <mergeCell ref="H18:I18"/>
    <mergeCell ref="A30:G30"/>
    <mergeCell ref="H30:I30"/>
    <mergeCell ref="A19:G19"/>
    <mergeCell ref="H19:I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7:G27"/>
    <mergeCell ref="H27:I27"/>
    <mergeCell ref="A31:G31"/>
    <mergeCell ref="H31:I31"/>
    <mergeCell ref="A32:G32"/>
    <mergeCell ref="H32:I32"/>
    <mergeCell ref="A35:G35"/>
    <mergeCell ref="H35:I35"/>
    <mergeCell ref="A28:G28"/>
    <mergeCell ref="H28:I28"/>
    <mergeCell ref="A36:G36"/>
    <mergeCell ref="H36:I36"/>
    <mergeCell ref="A29:G29"/>
    <mergeCell ref="H29:I29"/>
    <mergeCell ref="A34:G34"/>
    <mergeCell ref="H34:I34"/>
    <mergeCell ref="A33:G33"/>
    <mergeCell ref="H33:I33"/>
    <mergeCell ref="A37:G37"/>
    <mergeCell ref="H37:I37"/>
    <mergeCell ref="A38:G38"/>
    <mergeCell ref="H38:I38"/>
    <mergeCell ref="A44:C44"/>
    <mergeCell ref="G44:I44"/>
    <mergeCell ref="A39:G39"/>
    <mergeCell ref="H39:I39"/>
    <mergeCell ref="A40:G40"/>
    <mergeCell ref="H40:I40"/>
    <mergeCell ref="A41:G41"/>
    <mergeCell ref="H41:I41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opLeftCell="A28" workbookViewId="0">
      <selection activeCell="R41" sqref="R41"/>
    </sheetView>
  </sheetViews>
  <sheetFormatPr defaultRowHeight="15" x14ac:dyDescent="0.25"/>
  <sheetData>
    <row r="1" spans="1:9" ht="18.75" x14ac:dyDescent="0.3">
      <c r="A1" s="4" t="s">
        <v>22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141" t="s">
        <v>2</v>
      </c>
      <c r="I3" s="142"/>
    </row>
    <row r="4" spans="1:9" x14ac:dyDescent="0.25">
      <c r="A4" s="11" t="s">
        <v>87</v>
      </c>
      <c r="B4" s="12"/>
      <c r="C4" s="12"/>
      <c r="D4" s="12"/>
      <c r="E4" s="12"/>
      <c r="F4" s="12"/>
      <c r="G4" s="12"/>
      <c r="H4" s="140">
        <v>85396.97</v>
      </c>
      <c r="I4" s="15"/>
    </row>
    <row r="5" spans="1:9" x14ac:dyDescent="0.25">
      <c r="A5" s="11"/>
      <c r="B5" s="12"/>
      <c r="C5" s="12"/>
      <c r="D5" s="12"/>
      <c r="E5" s="12"/>
      <c r="F5" s="12"/>
      <c r="G5" s="12"/>
      <c r="H5" s="44"/>
      <c r="I5" s="46"/>
    </row>
    <row r="6" spans="1:9" x14ac:dyDescent="0.25">
      <c r="A6" s="11" t="s">
        <v>93</v>
      </c>
      <c r="B6" s="12"/>
      <c r="C6" s="12"/>
      <c r="D6" s="12"/>
      <c r="E6" s="12"/>
      <c r="F6" s="12"/>
      <c r="G6" s="12"/>
      <c r="H6" s="42">
        <v>1381.63</v>
      </c>
      <c r="I6" s="43"/>
    </row>
    <row r="7" spans="1:9" x14ac:dyDescent="0.25">
      <c r="A7" s="39" t="s">
        <v>67</v>
      </c>
      <c r="B7" s="40"/>
      <c r="C7" s="40"/>
      <c r="D7" s="40"/>
      <c r="E7" s="40"/>
      <c r="F7" s="40"/>
      <c r="G7" s="144"/>
      <c r="H7" s="138">
        <v>6755.14</v>
      </c>
      <c r="I7" s="139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3900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43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H11+H12+H13+H14+H15+H17+H18+H30+H20+H21+H22+H23+H24+H25+H26</f>
        <v>74318.02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5"/>
      <c r="H11" s="37">
        <v>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147"/>
      <c r="H18" s="19">
        <v>0</v>
      </c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43"/>
      <c r="H19" s="44"/>
      <c r="I19" s="46"/>
    </row>
    <row r="20" spans="1:9" x14ac:dyDescent="0.25">
      <c r="A20" s="47" t="s">
        <v>10</v>
      </c>
      <c r="B20" s="48"/>
      <c r="C20" s="48"/>
      <c r="D20" s="48"/>
      <c r="E20" s="48"/>
      <c r="F20" s="48"/>
      <c r="G20" s="48"/>
      <c r="H20" s="50">
        <v>2190.7199999999998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8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8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8"/>
      <c r="H23" s="50">
        <v>12637.8</v>
      </c>
      <c r="I23" s="51"/>
    </row>
    <row r="24" spans="1:9" x14ac:dyDescent="0.25">
      <c r="A24" s="47" t="s">
        <v>50</v>
      </c>
      <c r="B24" s="48"/>
      <c r="C24" s="48"/>
      <c r="D24" s="48"/>
      <c r="E24" s="48"/>
      <c r="F24" s="48"/>
      <c r="G24" s="48"/>
      <c r="H24" s="44">
        <v>43637.58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8"/>
      <c r="H25" s="52">
        <v>13396.74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69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32">
        <v>73291.360000000001</v>
      </c>
      <c r="I27" s="15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1"/>
      <c r="H29" s="63">
        <f>H31+H32+H33</f>
        <v>3184</v>
      </c>
      <c r="I29" s="64"/>
    </row>
    <row r="30" spans="1:9" x14ac:dyDescent="0.25">
      <c r="A30" s="21" t="s">
        <v>125</v>
      </c>
      <c r="B30" s="22"/>
      <c r="C30" s="22"/>
      <c r="D30" s="22"/>
      <c r="E30" s="22"/>
      <c r="F30" s="22"/>
      <c r="G30" s="22"/>
      <c r="H30" s="129"/>
      <c r="I30" s="130"/>
    </row>
    <row r="31" spans="1:9" x14ac:dyDescent="0.25">
      <c r="A31" s="91" t="s">
        <v>133</v>
      </c>
      <c r="B31" s="74"/>
      <c r="C31" s="74"/>
      <c r="D31" s="74"/>
      <c r="E31" s="74"/>
      <c r="F31" s="74"/>
      <c r="G31" s="92"/>
      <c r="H31" s="75">
        <v>3030</v>
      </c>
      <c r="I31" s="76"/>
    </row>
    <row r="32" spans="1:9" x14ac:dyDescent="0.25">
      <c r="A32" s="91" t="s">
        <v>134</v>
      </c>
      <c r="B32" s="74"/>
      <c r="C32" s="74"/>
      <c r="D32" s="74"/>
      <c r="E32" s="74"/>
      <c r="F32" s="74"/>
      <c r="G32" s="92"/>
      <c r="H32" s="75">
        <v>84</v>
      </c>
      <c r="I32" s="76"/>
    </row>
    <row r="33" spans="1:9" ht="15.75" thickBot="1" x14ac:dyDescent="0.3">
      <c r="A33" s="148" t="s">
        <v>135</v>
      </c>
      <c r="B33" s="149"/>
      <c r="C33" s="149"/>
      <c r="D33" s="149"/>
      <c r="E33" s="149"/>
      <c r="F33" s="149"/>
      <c r="G33" s="150"/>
      <c r="H33" s="151">
        <v>70</v>
      </c>
      <c r="I33" s="152"/>
    </row>
    <row r="34" spans="1:9" ht="15.75" thickBot="1" x14ac:dyDescent="0.3">
      <c r="A34" s="60" t="s">
        <v>13</v>
      </c>
      <c r="B34" s="61"/>
      <c r="C34" s="61"/>
      <c r="D34" s="61"/>
      <c r="E34" s="61"/>
      <c r="F34" s="61"/>
      <c r="G34" s="61"/>
      <c r="H34" s="63">
        <f>H10+H29</f>
        <v>77502.02</v>
      </c>
      <c r="I34" s="64"/>
    </row>
    <row r="35" spans="1:9" x14ac:dyDescent="0.25">
      <c r="A35" s="23"/>
      <c r="B35" s="65"/>
      <c r="C35" s="65"/>
      <c r="D35" s="65"/>
      <c r="E35" s="65"/>
      <c r="F35" s="65"/>
      <c r="G35" s="65"/>
      <c r="H35" s="105"/>
      <c r="I35" s="106"/>
    </row>
    <row r="36" spans="1:9" x14ac:dyDescent="0.25">
      <c r="A36" s="11" t="s">
        <v>89</v>
      </c>
      <c r="B36" s="12"/>
      <c r="C36" s="12"/>
      <c r="D36" s="12"/>
      <c r="E36" s="12"/>
      <c r="F36" s="12"/>
      <c r="G36" s="12"/>
      <c r="H36" s="42">
        <f>H4+H10-H27</f>
        <v>86423.62999999999</v>
      </c>
      <c r="I36" s="43"/>
    </row>
    <row r="37" spans="1:9" x14ac:dyDescent="0.25">
      <c r="A37" s="11" t="s">
        <v>90</v>
      </c>
      <c r="B37" s="12"/>
      <c r="C37" s="12"/>
      <c r="D37" s="12"/>
      <c r="E37" s="12"/>
      <c r="F37" s="12"/>
      <c r="G37" s="12"/>
      <c r="H37" s="42">
        <f>H7+H8-H6-H29</f>
        <v>6089.5099999999984</v>
      </c>
      <c r="I37" s="43"/>
    </row>
    <row r="38" spans="1:9" x14ac:dyDescent="0.25">
      <c r="A38" s="138"/>
      <c r="B38" s="154"/>
      <c r="C38" s="154"/>
      <c r="D38" s="154"/>
      <c r="E38" s="154"/>
      <c r="F38" s="154"/>
      <c r="G38" s="155"/>
      <c r="H38" s="116"/>
      <c r="I38" s="118"/>
    </row>
    <row r="39" spans="1:9" x14ac:dyDescent="0.25">
      <c r="A39" s="78" t="s">
        <v>14</v>
      </c>
      <c r="B39" s="79"/>
      <c r="C39" s="79"/>
      <c r="D39" s="79"/>
      <c r="E39" s="79"/>
      <c r="F39" s="79"/>
      <c r="G39" s="79"/>
      <c r="H39" s="19"/>
      <c r="I39" s="20"/>
    </row>
    <row r="40" spans="1:9" x14ac:dyDescent="0.25">
      <c r="A40" s="47" t="s">
        <v>15</v>
      </c>
      <c r="B40" s="48"/>
      <c r="C40" s="48"/>
      <c r="D40" s="48"/>
      <c r="E40" s="48"/>
      <c r="F40" s="48"/>
      <c r="G40" s="48"/>
      <c r="H40" s="42">
        <v>12</v>
      </c>
      <c r="I40" s="43"/>
    </row>
    <row r="41" spans="1:9" ht="15.75" thickBot="1" x14ac:dyDescent="0.3">
      <c r="A41" s="83" t="s">
        <v>54</v>
      </c>
      <c r="B41" s="84"/>
      <c r="C41" s="84"/>
      <c r="D41" s="84"/>
      <c r="E41" s="84"/>
      <c r="F41" s="84"/>
      <c r="G41" s="84"/>
      <c r="H41" s="107">
        <f>(H10/H27+H29/H7)*H40</f>
        <v>17.824232521182608</v>
      </c>
      <c r="I41" s="108"/>
    </row>
    <row r="44" spans="1:9" x14ac:dyDescent="0.25">
      <c r="A44" s="77" t="s">
        <v>18</v>
      </c>
      <c r="B44" s="77"/>
      <c r="C44" s="77"/>
      <c r="G44" s="77" t="s">
        <v>19</v>
      </c>
      <c r="H44" s="77"/>
      <c r="I44" s="77"/>
    </row>
  </sheetData>
  <mergeCells count="80">
    <mergeCell ref="A41:G41"/>
    <mergeCell ref="H41:I41"/>
    <mergeCell ref="A37:G37"/>
    <mergeCell ref="H37:I37"/>
    <mergeCell ref="A44:C44"/>
    <mergeCell ref="G44:I44"/>
    <mergeCell ref="A40:G40"/>
    <mergeCell ref="H40:I40"/>
    <mergeCell ref="A38:G38"/>
    <mergeCell ref="H38:I38"/>
    <mergeCell ref="A39:G39"/>
    <mergeCell ref="H39:I39"/>
    <mergeCell ref="A27:G27"/>
    <mergeCell ref="H27:I27"/>
    <mergeCell ref="A34:G34"/>
    <mergeCell ref="H34:I34"/>
    <mergeCell ref="H35:I35"/>
    <mergeCell ref="A29:G29"/>
    <mergeCell ref="H29:I29"/>
    <mergeCell ref="H36:I36"/>
    <mergeCell ref="A28:G28"/>
    <mergeCell ref="H28:I28"/>
    <mergeCell ref="A35:G35"/>
    <mergeCell ref="A36:G36"/>
    <mergeCell ref="A31:G31"/>
    <mergeCell ref="H31:I31"/>
    <mergeCell ref="A32:G32"/>
    <mergeCell ref="H32:I32"/>
    <mergeCell ref="A33:G33"/>
    <mergeCell ref="H33:I33"/>
    <mergeCell ref="A24:G24"/>
    <mergeCell ref="H24:I24"/>
    <mergeCell ref="A25:G25"/>
    <mergeCell ref="H25:I25"/>
    <mergeCell ref="A26:G26"/>
    <mergeCell ref="H26:I26"/>
    <mergeCell ref="A17:G17"/>
    <mergeCell ref="H17:I17"/>
    <mergeCell ref="A18:G18"/>
    <mergeCell ref="H18:I18"/>
    <mergeCell ref="A30:G30"/>
    <mergeCell ref="H30:I30"/>
    <mergeCell ref="H19:I19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H13:I13"/>
    <mergeCell ref="A14:G14"/>
    <mergeCell ref="H14:I14"/>
    <mergeCell ref="A15:G16"/>
    <mergeCell ref="H15:I16"/>
    <mergeCell ref="A13:G13"/>
    <mergeCell ref="A10:G10"/>
    <mergeCell ref="H10:I10"/>
    <mergeCell ref="A11:G11"/>
    <mergeCell ref="H11:I11"/>
    <mergeCell ref="A12:G12"/>
    <mergeCell ref="H12:I12"/>
    <mergeCell ref="A9:G9"/>
    <mergeCell ref="H9:I9"/>
    <mergeCell ref="A8:G8"/>
    <mergeCell ref="H8:I8"/>
    <mergeCell ref="A7:G7"/>
    <mergeCell ref="H7:I7"/>
    <mergeCell ref="A6:G6"/>
    <mergeCell ref="H6:I6"/>
    <mergeCell ref="A5:G5"/>
    <mergeCell ref="H5:I5"/>
    <mergeCell ref="A1:I1"/>
    <mergeCell ref="C2:F2"/>
    <mergeCell ref="A3:G3"/>
    <mergeCell ref="H3:I3"/>
    <mergeCell ref="A4:G4"/>
    <mergeCell ref="H4:I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19" workbookViewId="0">
      <selection activeCell="M31" sqref="M31"/>
    </sheetView>
  </sheetViews>
  <sheetFormatPr defaultRowHeight="15" x14ac:dyDescent="0.25"/>
  <sheetData>
    <row r="1" spans="1:9" ht="18.75" x14ac:dyDescent="0.3">
      <c r="A1" s="4" t="s">
        <v>23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91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56" t="s">
        <v>92</v>
      </c>
      <c r="B4" s="157"/>
      <c r="C4" s="157"/>
      <c r="D4" s="157"/>
      <c r="E4" s="157"/>
      <c r="F4" s="157"/>
      <c r="G4" s="158"/>
      <c r="H4" s="98">
        <v>245842.82</v>
      </c>
      <c r="I4" s="159"/>
    </row>
    <row r="5" spans="1:9" x14ac:dyDescent="0.25">
      <c r="A5" s="25"/>
      <c r="B5" s="104"/>
      <c r="C5" s="104"/>
      <c r="D5" s="104"/>
      <c r="E5" s="104"/>
      <c r="F5" s="104"/>
      <c r="G5" s="26"/>
      <c r="H5" s="44"/>
      <c r="I5" s="46"/>
    </row>
    <row r="6" spans="1:9" x14ac:dyDescent="0.25">
      <c r="A6" s="11" t="s">
        <v>93</v>
      </c>
      <c r="B6" s="12"/>
      <c r="C6" s="12"/>
      <c r="D6" s="12"/>
      <c r="E6" s="12"/>
      <c r="F6" s="12"/>
      <c r="G6" s="13"/>
      <c r="H6" s="42">
        <v>69684.94</v>
      </c>
      <c r="I6" s="43"/>
    </row>
    <row r="7" spans="1:9" x14ac:dyDescent="0.25">
      <c r="A7" s="11" t="s">
        <v>67</v>
      </c>
      <c r="B7" s="12"/>
      <c r="C7" s="12"/>
      <c r="D7" s="12"/>
      <c r="E7" s="12"/>
      <c r="F7" s="12"/>
      <c r="G7" s="13"/>
      <c r="H7" s="42">
        <v>8943.81</v>
      </c>
      <c r="I7" s="43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1620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32">
        <f>H11+H12+H13+H14+H15+H17+H18+H30+H21+H20+H22+H23+H24+H25+H26+H19</f>
        <v>67302.05</v>
      </c>
      <c r="I10" s="131"/>
    </row>
    <row r="11" spans="1:9" x14ac:dyDescent="0.25">
      <c r="A11" s="34" t="s">
        <v>3</v>
      </c>
      <c r="B11" s="35"/>
      <c r="C11" s="35"/>
      <c r="D11" s="35"/>
      <c r="E11" s="35"/>
      <c r="F11" s="35"/>
      <c r="G11" s="36"/>
      <c r="H11" s="37">
        <v>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59"/>
      <c r="H18" s="19">
        <v>0</v>
      </c>
      <c r="I18" s="20"/>
    </row>
    <row r="19" spans="1:9" x14ac:dyDescent="0.25">
      <c r="A19" s="47" t="s">
        <v>52</v>
      </c>
      <c r="B19" s="48"/>
      <c r="C19" s="48"/>
      <c r="D19" s="48"/>
      <c r="E19" s="48"/>
      <c r="F19" s="48"/>
      <c r="G19" s="49"/>
      <c r="H19" s="50">
        <v>1959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160">
        <v>1779.96</v>
      </c>
      <c r="I20" s="16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44">
        <v>11084.34</v>
      </c>
      <c r="I23" s="46"/>
    </row>
    <row r="24" spans="1:9" x14ac:dyDescent="0.25">
      <c r="A24" s="47" t="s">
        <v>50</v>
      </c>
      <c r="B24" s="48"/>
      <c r="C24" s="48"/>
      <c r="D24" s="48"/>
      <c r="E24" s="48"/>
      <c r="F24" s="48"/>
      <c r="G24" s="49"/>
      <c r="H24" s="44">
        <v>38273.58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52">
        <v>11749.99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32">
        <v>42949.89</v>
      </c>
      <c r="I27" s="15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2"/>
      <c r="H29" s="63"/>
      <c r="I29" s="10"/>
    </row>
    <row r="30" spans="1:9" ht="15.75" thickBot="1" x14ac:dyDescent="0.3">
      <c r="A30" s="21" t="s">
        <v>125</v>
      </c>
      <c r="B30" s="22"/>
      <c r="C30" s="22"/>
      <c r="D30" s="22"/>
      <c r="E30" s="22"/>
      <c r="F30" s="22"/>
      <c r="G30" s="109"/>
      <c r="H30" s="44"/>
      <c r="I30" s="46"/>
    </row>
    <row r="31" spans="1:9" ht="15.75" thickBot="1" x14ac:dyDescent="0.3">
      <c r="A31" s="60" t="s">
        <v>13</v>
      </c>
      <c r="B31" s="61"/>
      <c r="C31" s="61"/>
      <c r="D31" s="61"/>
      <c r="E31" s="61"/>
      <c r="F31" s="61"/>
      <c r="G31" s="62"/>
      <c r="H31" s="63">
        <f>SUM(H11:H29)</f>
        <v>110251.94</v>
      </c>
      <c r="I31" s="64"/>
    </row>
    <row r="32" spans="1:9" x14ac:dyDescent="0.25">
      <c r="A32" s="14"/>
      <c r="B32" s="165"/>
      <c r="C32" s="165"/>
      <c r="D32" s="165"/>
      <c r="E32" s="165"/>
      <c r="F32" s="165"/>
      <c r="G32" s="15"/>
      <c r="H32" s="162"/>
      <c r="I32" s="159"/>
    </row>
    <row r="33" spans="1:9" x14ac:dyDescent="0.25">
      <c r="A33" s="11" t="s">
        <v>94</v>
      </c>
      <c r="B33" s="12"/>
      <c r="C33" s="12"/>
      <c r="D33" s="12"/>
      <c r="E33" s="12"/>
      <c r="F33" s="12"/>
      <c r="G33" s="13"/>
      <c r="H33" s="98">
        <f>H4+H10-H27</f>
        <v>270194.98</v>
      </c>
      <c r="I33" s="159"/>
    </row>
    <row r="34" spans="1:9" x14ac:dyDescent="0.25">
      <c r="A34" s="11" t="s">
        <v>95</v>
      </c>
      <c r="B34" s="12"/>
      <c r="C34" s="12"/>
      <c r="D34" s="12"/>
      <c r="E34" s="12"/>
      <c r="F34" s="12"/>
      <c r="G34" s="13"/>
      <c r="H34" s="42">
        <f>H6-H7-H8+H29</f>
        <v>59121.130000000005</v>
      </c>
      <c r="I34" s="43"/>
    </row>
    <row r="35" spans="1:9" x14ac:dyDescent="0.25">
      <c r="A35" s="163"/>
      <c r="B35" s="164"/>
      <c r="C35" s="164"/>
      <c r="D35" s="164"/>
      <c r="E35" s="164"/>
      <c r="F35" s="164"/>
      <c r="G35" s="164"/>
      <c r="H35" s="116"/>
      <c r="I35" s="118"/>
    </row>
    <row r="36" spans="1:9" x14ac:dyDescent="0.25">
      <c r="A36" s="47" t="s">
        <v>14</v>
      </c>
      <c r="B36" s="48"/>
      <c r="C36" s="48"/>
      <c r="D36" s="48"/>
      <c r="E36" s="48"/>
      <c r="F36" s="48"/>
      <c r="G36" s="48"/>
      <c r="H36" s="44"/>
      <c r="I36" s="46"/>
    </row>
    <row r="37" spans="1:9" x14ac:dyDescent="0.25">
      <c r="A37" s="47" t="s">
        <v>15</v>
      </c>
      <c r="B37" s="48"/>
      <c r="C37" s="48"/>
      <c r="D37" s="48"/>
      <c r="E37" s="48"/>
      <c r="F37" s="48"/>
      <c r="G37" s="48"/>
      <c r="H37" s="42">
        <v>12</v>
      </c>
      <c r="I37" s="43"/>
    </row>
    <row r="38" spans="1:9" ht="15.75" thickBot="1" x14ac:dyDescent="0.3">
      <c r="A38" s="83" t="s">
        <v>54</v>
      </c>
      <c r="B38" s="84"/>
      <c r="C38" s="84"/>
      <c r="D38" s="84"/>
      <c r="E38" s="84"/>
      <c r="F38" s="84"/>
      <c r="G38" s="84"/>
      <c r="H38" s="107">
        <f>H10/H27*H37</f>
        <v>18.80388052216199</v>
      </c>
      <c r="I38" s="108"/>
    </row>
    <row r="41" spans="1:9" x14ac:dyDescent="0.25">
      <c r="A41" s="77" t="s">
        <v>18</v>
      </c>
      <c r="B41" s="77"/>
      <c r="C41" s="77"/>
      <c r="G41" s="77" t="s">
        <v>19</v>
      </c>
      <c r="H41" s="77"/>
      <c r="I41" s="77"/>
    </row>
  </sheetData>
  <mergeCells count="74">
    <mergeCell ref="A25:G25"/>
    <mergeCell ref="H25:I25"/>
    <mergeCell ref="A26:G26"/>
    <mergeCell ref="H26:I26"/>
    <mergeCell ref="H29:I29"/>
    <mergeCell ref="A27:G27"/>
    <mergeCell ref="H27:I27"/>
    <mergeCell ref="A28:G28"/>
    <mergeCell ref="H28:I28"/>
    <mergeCell ref="A33:G33"/>
    <mergeCell ref="H33:I33"/>
    <mergeCell ref="A34:G34"/>
    <mergeCell ref="H34:I34"/>
    <mergeCell ref="A29:G29"/>
    <mergeCell ref="A24:G24"/>
    <mergeCell ref="H24:I24"/>
    <mergeCell ref="A41:C41"/>
    <mergeCell ref="G41:I41"/>
    <mergeCell ref="A38:G38"/>
    <mergeCell ref="H38:I38"/>
    <mergeCell ref="A31:G31"/>
    <mergeCell ref="H31:I31"/>
    <mergeCell ref="H32:I32"/>
    <mergeCell ref="A36:G36"/>
    <mergeCell ref="H36:I36"/>
    <mergeCell ref="A37:G37"/>
    <mergeCell ref="H37:I37"/>
    <mergeCell ref="A35:G35"/>
    <mergeCell ref="H35:I35"/>
    <mergeCell ref="A32:G32"/>
    <mergeCell ref="H17:I17"/>
    <mergeCell ref="A18:G18"/>
    <mergeCell ref="H18:I18"/>
    <mergeCell ref="A30:G30"/>
    <mergeCell ref="H30:I30"/>
    <mergeCell ref="A19:G19"/>
    <mergeCell ref="A17:G17"/>
    <mergeCell ref="A20:G20"/>
    <mergeCell ref="H20:I20"/>
    <mergeCell ref="H19:I19"/>
    <mergeCell ref="A21:G21"/>
    <mergeCell ref="H21:I21"/>
    <mergeCell ref="A22:G22"/>
    <mergeCell ref="H22:I22"/>
    <mergeCell ref="A23:G23"/>
    <mergeCell ref="H23:I23"/>
    <mergeCell ref="A10:G10"/>
    <mergeCell ref="H10:I10"/>
    <mergeCell ref="A11:G11"/>
    <mergeCell ref="H11:I11"/>
    <mergeCell ref="A12:G12"/>
    <mergeCell ref="H12:I12"/>
    <mergeCell ref="A13:G13"/>
    <mergeCell ref="H13:I13"/>
    <mergeCell ref="A14:G14"/>
    <mergeCell ref="H14:I14"/>
    <mergeCell ref="A15:G16"/>
    <mergeCell ref="H15:I16"/>
    <mergeCell ref="A5:G5"/>
    <mergeCell ref="H5:I5"/>
    <mergeCell ref="A1:I1"/>
    <mergeCell ref="C2:F2"/>
    <mergeCell ref="A3:G3"/>
    <mergeCell ref="H3:I3"/>
    <mergeCell ref="A4:G4"/>
    <mergeCell ref="H4:I4"/>
    <mergeCell ref="A6:G6"/>
    <mergeCell ref="A7:G7"/>
    <mergeCell ref="H7:I7"/>
    <mergeCell ref="H6:I6"/>
    <mergeCell ref="A9:G9"/>
    <mergeCell ref="H9:I9"/>
    <mergeCell ref="A8:G8"/>
    <mergeCell ref="H8:I8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1"/>
  <sheetViews>
    <sheetView topLeftCell="A22" workbookViewId="0">
      <selection activeCell="Q29" sqref="Q29"/>
    </sheetView>
  </sheetViews>
  <sheetFormatPr defaultRowHeight="15" x14ac:dyDescent="0.25"/>
  <sheetData>
    <row r="1" spans="1:9" ht="18.75" x14ac:dyDescent="0.3">
      <c r="A1" s="4" t="s">
        <v>24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87</v>
      </c>
      <c r="B4" s="12"/>
      <c r="C4" s="12"/>
      <c r="D4" s="12"/>
      <c r="E4" s="12"/>
      <c r="F4" s="12"/>
      <c r="G4" s="13"/>
      <c r="H4" s="173">
        <v>223769.26</v>
      </c>
      <c r="I4" s="171"/>
    </row>
    <row r="5" spans="1:9" x14ac:dyDescent="0.25">
      <c r="A5" s="25"/>
      <c r="B5" s="104"/>
      <c r="C5" s="104"/>
      <c r="D5" s="104"/>
      <c r="E5" s="104"/>
      <c r="F5" s="104"/>
      <c r="G5" s="26"/>
      <c r="H5" s="44"/>
      <c r="I5" s="46"/>
    </row>
    <row r="6" spans="1:9" x14ac:dyDescent="0.25">
      <c r="A6" s="11" t="s">
        <v>142</v>
      </c>
      <c r="B6" s="12"/>
      <c r="C6" s="12"/>
      <c r="D6" s="12"/>
      <c r="E6" s="12"/>
      <c r="F6" s="12"/>
      <c r="G6" s="13"/>
      <c r="H6" s="25">
        <v>43096.4</v>
      </c>
      <c r="I6" s="26"/>
    </row>
    <row r="7" spans="1:9" x14ac:dyDescent="0.25">
      <c r="A7" s="39" t="s">
        <v>67</v>
      </c>
      <c r="B7" s="40"/>
      <c r="C7" s="40"/>
      <c r="D7" s="40"/>
      <c r="E7" s="40"/>
      <c r="F7" s="40"/>
      <c r="G7" s="41"/>
      <c r="H7" s="81">
        <v>14875</v>
      </c>
      <c r="I7" s="82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4020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8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32">
        <f>H11+H12+H13+H14+H15+H17+H18+H30+H20+H21+H22+H23+H24+H25+H26+H19</f>
        <v>85977.15</v>
      </c>
      <c r="I10" s="172"/>
    </row>
    <row r="11" spans="1:9" x14ac:dyDescent="0.25">
      <c r="A11" s="34" t="s">
        <v>3</v>
      </c>
      <c r="B11" s="35"/>
      <c r="C11" s="35"/>
      <c r="D11" s="35"/>
      <c r="E11" s="35"/>
      <c r="F11" s="35"/>
      <c r="G11" s="36"/>
      <c r="H11" s="37">
        <v>2000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59"/>
      <c r="H18" s="19">
        <v>0</v>
      </c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8"/>
      <c r="H19" s="50">
        <v>1096.8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50">
        <v>2647.12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44">
        <v>14108.13</v>
      </c>
      <c r="I23" s="46"/>
    </row>
    <row r="24" spans="1:9" x14ac:dyDescent="0.25">
      <c r="A24" s="47" t="s">
        <v>50</v>
      </c>
      <c r="B24" s="48"/>
      <c r="C24" s="48"/>
      <c r="D24" s="48"/>
      <c r="E24" s="48"/>
      <c r="F24" s="48"/>
      <c r="G24" s="49"/>
      <c r="H24" s="44">
        <v>48714.55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52">
        <v>14955.37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s="1" customFormat="1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66">
        <v>58403.199999999997</v>
      </c>
      <c r="I27" s="67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2"/>
      <c r="H29" s="63"/>
      <c r="I29" s="64"/>
    </row>
    <row r="30" spans="1:9" ht="15.75" thickBot="1" x14ac:dyDescent="0.3">
      <c r="A30" s="47" t="s">
        <v>125</v>
      </c>
      <c r="B30" s="48"/>
      <c r="C30" s="48"/>
      <c r="D30" s="48"/>
      <c r="E30" s="48"/>
      <c r="F30" s="48"/>
      <c r="G30" s="49"/>
      <c r="H30" s="44"/>
      <c r="I30" s="46"/>
    </row>
    <row r="31" spans="1:9" ht="15.75" thickBot="1" x14ac:dyDescent="0.3">
      <c r="A31" s="60" t="s">
        <v>13</v>
      </c>
      <c r="B31" s="61"/>
      <c r="C31" s="61"/>
      <c r="D31" s="61"/>
      <c r="E31" s="61"/>
      <c r="F31" s="61"/>
      <c r="G31" s="62"/>
      <c r="H31" s="63">
        <f>H10+H29</f>
        <v>85977.15</v>
      </c>
      <c r="I31" s="64"/>
    </row>
    <row r="32" spans="1:9" x14ac:dyDescent="0.25">
      <c r="A32" s="23"/>
      <c r="B32" s="65"/>
      <c r="C32" s="65"/>
      <c r="D32" s="65"/>
      <c r="E32" s="65"/>
      <c r="F32" s="65"/>
      <c r="G32" s="24"/>
      <c r="H32" s="105"/>
      <c r="I32" s="106"/>
    </row>
    <row r="33" spans="1:9" x14ac:dyDescent="0.25">
      <c r="A33" s="11" t="s">
        <v>89</v>
      </c>
      <c r="B33" s="12"/>
      <c r="C33" s="12"/>
      <c r="D33" s="12"/>
      <c r="E33" s="12"/>
      <c r="F33" s="12"/>
      <c r="G33" s="13"/>
      <c r="H33" s="170">
        <f>H4+H10-H27</f>
        <v>251343.21000000002</v>
      </c>
      <c r="I33" s="171"/>
    </row>
    <row r="34" spans="1:9" x14ac:dyDescent="0.25">
      <c r="A34" s="11" t="s">
        <v>99</v>
      </c>
      <c r="B34" s="12"/>
      <c r="C34" s="12"/>
      <c r="D34" s="12"/>
      <c r="E34" s="12"/>
      <c r="F34" s="12"/>
      <c r="G34" s="13"/>
      <c r="H34" s="42">
        <f>H6+H7+H8</f>
        <v>61991.4</v>
      </c>
      <c r="I34" s="43"/>
    </row>
    <row r="35" spans="1:9" x14ac:dyDescent="0.25">
      <c r="A35" s="116"/>
      <c r="B35" s="117"/>
      <c r="C35" s="117"/>
      <c r="D35" s="117"/>
      <c r="E35" s="117"/>
      <c r="F35" s="117"/>
      <c r="G35" s="118"/>
      <c r="H35" s="168"/>
      <c r="I35" s="169"/>
    </row>
    <row r="36" spans="1:9" x14ac:dyDescent="0.25">
      <c r="A36" s="16" t="s">
        <v>14</v>
      </c>
      <c r="B36" s="17"/>
      <c r="C36" s="17"/>
      <c r="D36" s="17"/>
      <c r="E36" s="17"/>
      <c r="F36" s="17"/>
      <c r="G36" s="18"/>
      <c r="H36" s="138"/>
      <c r="I36" s="139"/>
    </row>
    <row r="37" spans="1:9" x14ac:dyDescent="0.25">
      <c r="A37" s="47" t="s">
        <v>15</v>
      </c>
      <c r="B37" s="48"/>
      <c r="C37" s="48"/>
      <c r="D37" s="48"/>
      <c r="E37" s="48"/>
      <c r="F37" s="48"/>
      <c r="G37" s="49"/>
      <c r="H37" s="166">
        <v>10</v>
      </c>
      <c r="I37" s="167"/>
    </row>
    <row r="38" spans="1:9" ht="15.75" thickBot="1" x14ac:dyDescent="0.3">
      <c r="A38" s="83" t="s">
        <v>54</v>
      </c>
      <c r="B38" s="84"/>
      <c r="C38" s="84"/>
      <c r="D38" s="84"/>
      <c r="E38" s="84"/>
      <c r="F38" s="84"/>
      <c r="G38" s="85"/>
      <c r="H38" s="107">
        <f>H10/H27*H37</f>
        <v>14.72130807900937</v>
      </c>
      <c r="I38" s="108"/>
    </row>
    <row r="41" spans="1:9" x14ac:dyDescent="0.25">
      <c r="A41" s="77" t="s">
        <v>18</v>
      </c>
      <c r="B41" s="77"/>
      <c r="C41" s="77"/>
      <c r="G41" s="77" t="s">
        <v>19</v>
      </c>
      <c r="H41" s="77"/>
      <c r="I41" s="77"/>
    </row>
  </sheetData>
  <mergeCells count="74">
    <mergeCell ref="A9:G9"/>
    <mergeCell ref="H9:I9"/>
    <mergeCell ref="A5:G5"/>
    <mergeCell ref="H5:I5"/>
    <mergeCell ref="A6:G6"/>
    <mergeCell ref="H6:I6"/>
    <mergeCell ref="A7:G7"/>
    <mergeCell ref="H7:I7"/>
    <mergeCell ref="A1:I1"/>
    <mergeCell ref="C2:F2"/>
    <mergeCell ref="A3:G3"/>
    <mergeCell ref="H3:I3"/>
    <mergeCell ref="A4:G4"/>
    <mergeCell ref="H4:I4"/>
    <mergeCell ref="A10:G10"/>
    <mergeCell ref="H10:I10"/>
    <mergeCell ref="A11:G11"/>
    <mergeCell ref="H11:I11"/>
    <mergeCell ref="A12:G12"/>
    <mergeCell ref="H12:I12"/>
    <mergeCell ref="A18:G18"/>
    <mergeCell ref="H18:I18"/>
    <mergeCell ref="H13:I13"/>
    <mergeCell ref="A14:G14"/>
    <mergeCell ref="H14:I14"/>
    <mergeCell ref="A15:G16"/>
    <mergeCell ref="H15:I16"/>
    <mergeCell ref="A13:G13"/>
    <mergeCell ref="A17:G17"/>
    <mergeCell ref="H17:I17"/>
    <mergeCell ref="A30:G30"/>
    <mergeCell ref="H30:I30"/>
    <mergeCell ref="A19:G19"/>
    <mergeCell ref="A20:G20"/>
    <mergeCell ref="H20:I20"/>
    <mergeCell ref="A21:G21"/>
    <mergeCell ref="H21:I21"/>
    <mergeCell ref="A22:G22"/>
    <mergeCell ref="H22:I22"/>
    <mergeCell ref="A23:G23"/>
    <mergeCell ref="H23:I23"/>
    <mergeCell ref="A24:G24"/>
    <mergeCell ref="H24:I24"/>
    <mergeCell ref="A25:G25"/>
    <mergeCell ref="H25:I25"/>
    <mergeCell ref="A26:G26"/>
    <mergeCell ref="H26:I26"/>
    <mergeCell ref="A29:G29"/>
    <mergeCell ref="H29:I29"/>
    <mergeCell ref="A28:G28"/>
    <mergeCell ref="H28:I28"/>
    <mergeCell ref="A27:G27"/>
    <mergeCell ref="H27:I27"/>
    <mergeCell ref="H32:I32"/>
    <mergeCell ref="A33:G33"/>
    <mergeCell ref="H33:I33"/>
    <mergeCell ref="A34:G34"/>
    <mergeCell ref="H34:I34"/>
    <mergeCell ref="A41:C41"/>
    <mergeCell ref="G41:I41"/>
    <mergeCell ref="H19:I19"/>
    <mergeCell ref="A8:G8"/>
    <mergeCell ref="H8:I8"/>
    <mergeCell ref="A36:G36"/>
    <mergeCell ref="H36:I36"/>
    <mergeCell ref="A37:G37"/>
    <mergeCell ref="H37:I37"/>
    <mergeCell ref="A38:G38"/>
    <mergeCell ref="H38:I38"/>
    <mergeCell ref="A35:G35"/>
    <mergeCell ref="A31:G31"/>
    <mergeCell ref="H31:I31"/>
    <mergeCell ref="H35:I35"/>
    <mergeCell ref="A32:G32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opLeftCell="A25" workbookViewId="0">
      <selection activeCell="H43" sqref="H43"/>
    </sheetView>
  </sheetViews>
  <sheetFormatPr defaultRowHeight="15" x14ac:dyDescent="0.25"/>
  <sheetData>
    <row r="1" spans="1:9" ht="18.75" x14ac:dyDescent="0.3">
      <c r="A1" s="4" t="s">
        <v>25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74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9" t="s">
        <v>2</v>
      </c>
      <c r="I3" s="10"/>
    </row>
    <row r="4" spans="1:9" x14ac:dyDescent="0.25">
      <c r="A4" s="11" t="s">
        <v>97</v>
      </c>
      <c r="B4" s="12"/>
      <c r="C4" s="12"/>
      <c r="D4" s="12"/>
      <c r="E4" s="12"/>
      <c r="F4" s="12"/>
      <c r="G4" s="13"/>
      <c r="H4" s="98">
        <v>52969.81</v>
      </c>
      <c r="I4" s="159"/>
    </row>
    <row r="5" spans="1:9" x14ac:dyDescent="0.25">
      <c r="A5" s="25"/>
      <c r="B5" s="104"/>
      <c r="C5" s="104"/>
      <c r="D5" s="104"/>
      <c r="E5" s="104"/>
      <c r="F5" s="104"/>
      <c r="G5" s="26"/>
      <c r="H5" s="42"/>
      <c r="I5" s="43"/>
    </row>
    <row r="6" spans="1:9" x14ac:dyDescent="0.25">
      <c r="A6" s="11" t="s">
        <v>76</v>
      </c>
      <c r="B6" s="12"/>
      <c r="C6" s="12"/>
      <c r="D6" s="12"/>
      <c r="E6" s="12"/>
      <c r="F6" s="12"/>
      <c r="G6" s="13"/>
      <c r="H6" s="42">
        <v>12801.05</v>
      </c>
      <c r="I6" s="43"/>
    </row>
    <row r="7" spans="1:9" x14ac:dyDescent="0.25">
      <c r="A7" s="39" t="s">
        <v>67</v>
      </c>
      <c r="B7" s="40"/>
      <c r="C7" s="40"/>
      <c r="D7" s="40"/>
      <c r="E7" s="40"/>
      <c r="F7" s="40"/>
      <c r="G7" s="41"/>
      <c r="H7" s="42">
        <v>30553.62</v>
      </c>
      <c r="I7" s="43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75">
        <v>2340</v>
      </c>
      <c r="I8" s="76"/>
    </row>
    <row r="9" spans="1:9" ht="15.75" thickBot="1" x14ac:dyDescent="0.3">
      <c r="A9" s="25"/>
      <c r="B9" s="104"/>
      <c r="C9" s="104"/>
      <c r="D9" s="104"/>
      <c r="E9" s="104"/>
      <c r="F9" s="104"/>
      <c r="G9" s="26"/>
      <c r="H9" s="42"/>
      <c r="I9" s="43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31"/>
      <c r="H10" s="32">
        <f>H11+H12+H13+H14+H15+H17+H18+H31+H20+H21+H22+H23+H24+H25+H26+H19</f>
        <v>183290.16999999998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6"/>
      <c r="H11" s="37">
        <v>35255.5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8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8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8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5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5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8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59"/>
      <c r="H18" s="19">
        <v>0</v>
      </c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8"/>
      <c r="H19" s="50">
        <v>1341</v>
      </c>
      <c r="I19" s="51"/>
    </row>
    <row r="20" spans="1:9" x14ac:dyDescent="0.25">
      <c r="A20" s="47" t="s">
        <v>10</v>
      </c>
      <c r="B20" s="48"/>
      <c r="C20" s="48"/>
      <c r="D20" s="48"/>
      <c r="E20" s="48"/>
      <c r="F20" s="48"/>
      <c r="G20" s="49"/>
      <c r="H20" s="50">
        <v>4929.12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9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9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9"/>
      <c r="H23" s="50">
        <v>22782.6</v>
      </c>
      <c r="I23" s="51"/>
    </row>
    <row r="24" spans="1:9" x14ac:dyDescent="0.25">
      <c r="A24" s="47" t="s">
        <v>50</v>
      </c>
      <c r="B24" s="48"/>
      <c r="C24" s="48"/>
      <c r="D24" s="48"/>
      <c r="E24" s="48"/>
      <c r="F24" s="48"/>
      <c r="G24" s="49"/>
      <c r="H24" s="50">
        <v>89155.91</v>
      </c>
      <c r="I24" s="51"/>
    </row>
    <row r="25" spans="1:9" x14ac:dyDescent="0.25">
      <c r="A25" s="47" t="s">
        <v>12</v>
      </c>
      <c r="B25" s="48"/>
      <c r="C25" s="48"/>
      <c r="D25" s="48"/>
      <c r="E25" s="48"/>
      <c r="F25" s="48"/>
      <c r="G25" s="49"/>
      <c r="H25" s="52">
        <v>27370.86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70"/>
      <c r="H26" s="71">
        <v>1464.76</v>
      </c>
      <c r="I26" s="72"/>
    </row>
    <row r="27" spans="1:9" s="1" customFormat="1" ht="15.75" thickBot="1" x14ac:dyDescent="0.3">
      <c r="A27" s="29" t="s">
        <v>1</v>
      </c>
      <c r="B27" s="30"/>
      <c r="C27" s="30"/>
      <c r="D27" s="30"/>
      <c r="E27" s="30"/>
      <c r="F27" s="30"/>
      <c r="G27" s="31"/>
      <c r="H27" s="66">
        <v>162191.1</v>
      </c>
      <c r="I27" s="67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2"/>
      <c r="H29" s="63">
        <f>H30+H32</f>
        <v>34673</v>
      </c>
      <c r="I29" s="10"/>
    </row>
    <row r="30" spans="1:9" x14ac:dyDescent="0.25">
      <c r="A30" s="179" t="s">
        <v>124</v>
      </c>
      <c r="B30" s="180"/>
      <c r="C30" s="180"/>
      <c r="D30" s="180"/>
      <c r="E30" s="180"/>
      <c r="F30" s="180"/>
      <c r="G30" s="181"/>
      <c r="H30" s="182">
        <v>33855</v>
      </c>
      <c r="I30" s="183"/>
    </row>
    <row r="31" spans="1:9" x14ac:dyDescent="0.25">
      <c r="A31" s="21" t="s">
        <v>125</v>
      </c>
      <c r="B31" s="22"/>
      <c r="C31" s="22"/>
      <c r="D31" s="22"/>
      <c r="E31" s="22"/>
      <c r="F31" s="22"/>
      <c r="G31" s="109"/>
      <c r="H31" s="129"/>
      <c r="I31" s="130"/>
    </row>
    <row r="32" spans="1:9" x14ac:dyDescent="0.25">
      <c r="A32" s="91" t="s">
        <v>128</v>
      </c>
      <c r="B32" s="74"/>
      <c r="C32" s="74"/>
      <c r="D32" s="74"/>
      <c r="E32" s="74"/>
      <c r="F32" s="74"/>
      <c r="G32" s="92"/>
      <c r="H32" s="75">
        <v>818</v>
      </c>
      <c r="I32" s="76"/>
    </row>
    <row r="33" spans="1:9" ht="15.75" thickBot="1" x14ac:dyDescent="0.3">
      <c r="A33" s="176"/>
      <c r="B33" s="177"/>
      <c r="C33" s="177"/>
      <c r="D33" s="177"/>
      <c r="E33" s="177"/>
      <c r="F33" s="177"/>
      <c r="G33" s="178"/>
      <c r="H33" s="113"/>
      <c r="I33" s="115"/>
    </row>
    <row r="34" spans="1:9" ht="15.75" thickBot="1" x14ac:dyDescent="0.3">
      <c r="A34" s="60" t="s">
        <v>13</v>
      </c>
      <c r="B34" s="61"/>
      <c r="C34" s="61"/>
      <c r="D34" s="61"/>
      <c r="E34" s="61"/>
      <c r="F34" s="61"/>
      <c r="G34" s="62"/>
      <c r="H34" s="9">
        <f>H10+H29</f>
        <v>217963.16999999998</v>
      </c>
      <c r="I34" s="10"/>
    </row>
    <row r="35" spans="1:9" x14ac:dyDescent="0.25">
      <c r="A35" s="23"/>
      <c r="B35" s="65"/>
      <c r="C35" s="65"/>
      <c r="D35" s="65"/>
      <c r="E35" s="65"/>
      <c r="F35" s="65"/>
      <c r="G35" s="24"/>
      <c r="H35" s="110"/>
      <c r="I35" s="112"/>
    </row>
    <row r="36" spans="1:9" x14ac:dyDescent="0.25">
      <c r="A36" s="11" t="s">
        <v>98</v>
      </c>
      <c r="B36" s="12"/>
      <c r="C36" s="12"/>
      <c r="D36" s="12"/>
      <c r="E36" s="12"/>
      <c r="F36" s="12"/>
      <c r="G36" s="13"/>
      <c r="H36" s="42">
        <f>H4+H27-H10</f>
        <v>31870.74000000002</v>
      </c>
      <c r="I36" s="43"/>
    </row>
    <row r="37" spans="1:9" x14ac:dyDescent="0.25">
      <c r="A37" s="11" t="s">
        <v>99</v>
      </c>
      <c r="B37" s="12"/>
      <c r="C37" s="12"/>
      <c r="D37" s="12"/>
      <c r="E37" s="12"/>
      <c r="F37" s="12"/>
      <c r="G37" s="13"/>
      <c r="H37" s="42">
        <f>H6+H7+H8-H29</f>
        <v>11021.669999999998</v>
      </c>
      <c r="I37" s="43"/>
    </row>
    <row r="38" spans="1:9" x14ac:dyDescent="0.25">
      <c r="A38" s="11"/>
      <c r="B38" s="12"/>
      <c r="C38" s="12"/>
      <c r="D38" s="12"/>
      <c r="E38" s="12"/>
      <c r="F38" s="12"/>
      <c r="G38" s="13"/>
      <c r="H38" s="166"/>
      <c r="I38" s="167"/>
    </row>
    <row r="39" spans="1:9" x14ac:dyDescent="0.25">
      <c r="A39" s="138"/>
      <c r="B39" s="154"/>
      <c r="C39" s="154"/>
      <c r="D39" s="154"/>
      <c r="E39" s="154"/>
      <c r="F39" s="154"/>
      <c r="G39" s="139"/>
      <c r="H39" s="138"/>
      <c r="I39" s="139"/>
    </row>
    <row r="40" spans="1:9" x14ac:dyDescent="0.25">
      <c r="A40" s="16" t="s">
        <v>14</v>
      </c>
      <c r="B40" s="17"/>
      <c r="C40" s="17"/>
      <c r="D40" s="17"/>
      <c r="E40" s="17"/>
      <c r="F40" s="17"/>
      <c r="G40" s="18"/>
      <c r="H40" s="19"/>
      <c r="I40" s="20"/>
    </row>
    <row r="41" spans="1:9" x14ac:dyDescent="0.25">
      <c r="A41" s="47" t="s">
        <v>15</v>
      </c>
      <c r="B41" s="48"/>
      <c r="C41" s="48"/>
      <c r="D41" s="48"/>
      <c r="E41" s="48"/>
      <c r="F41" s="48"/>
      <c r="G41" s="49"/>
      <c r="H41" s="174">
        <v>12</v>
      </c>
      <c r="I41" s="175"/>
    </row>
    <row r="42" spans="1:9" ht="15.75" thickBot="1" x14ac:dyDescent="0.3">
      <c r="A42" s="83" t="s">
        <v>54</v>
      </c>
      <c r="B42" s="84"/>
      <c r="C42" s="84"/>
      <c r="D42" s="84"/>
      <c r="E42" s="84"/>
      <c r="F42" s="84"/>
      <c r="G42" s="85"/>
      <c r="H42" s="107">
        <f>(H10/H27+H29/H7)*H41</f>
        <v>27.178947969205911</v>
      </c>
      <c r="I42" s="108"/>
    </row>
    <row r="46" spans="1:9" x14ac:dyDescent="0.25">
      <c r="A46" s="77" t="s">
        <v>18</v>
      </c>
      <c r="B46" s="77"/>
      <c r="C46" s="77"/>
      <c r="G46" s="77" t="s">
        <v>19</v>
      </c>
      <c r="H46" s="77"/>
      <c r="I46" s="77"/>
    </row>
  </sheetData>
  <mergeCells count="82">
    <mergeCell ref="A29:G29"/>
    <mergeCell ref="H29:I29"/>
    <mergeCell ref="A42:G42"/>
    <mergeCell ref="H42:I42"/>
    <mergeCell ref="A36:G36"/>
    <mergeCell ref="H36:I36"/>
    <mergeCell ref="A38:G38"/>
    <mergeCell ref="H38:I38"/>
    <mergeCell ref="H35:I35"/>
    <mergeCell ref="A33:G33"/>
    <mergeCell ref="H33:I33"/>
    <mergeCell ref="A30:G30"/>
    <mergeCell ref="H30:I30"/>
    <mergeCell ref="A32:G32"/>
    <mergeCell ref="A31:G31"/>
    <mergeCell ref="H31:I31"/>
    <mergeCell ref="A46:C46"/>
    <mergeCell ref="G46:I46"/>
    <mergeCell ref="H19:I19"/>
    <mergeCell ref="A37:G37"/>
    <mergeCell ref="H37:I37"/>
    <mergeCell ref="A39:G39"/>
    <mergeCell ref="H39:I39"/>
    <mergeCell ref="A40:G40"/>
    <mergeCell ref="H40:I40"/>
    <mergeCell ref="A41:G41"/>
    <mergeCell ref="H41:I41"/>
    <mergeCell ref="A34:G34"/>
    <mergeCell ref="H34:I34"/>
    <mergeCell ref="A35:G35"/>
    <mergeCell ref="A27:G27"/>
    <mergeCell ref="H27:I27"/>
    <mergeCell ref="A20:G20"/>
    <mergeCell ref="H20:I20"/>
    <mergeCell ref="A19:G19"/>
    <mergeCell ref="A25:G25"/>
    <mergeCell ref="H25:I25"/>
    <mergeCell ref="A26:G26"/>
    <mergeCell ref="H26:I26"/>
    <mergeCell ref="A21:G21"/>
    <mergeCell ref="H21:I21"/>
    <mergeCell ref="A22:G22"/>
    <mergeCell ref="H22:I22"/>
    <mergeCell ref="A23:G23"/>
    <mergeCell ref="H23:I23"/>
    <mergeCell ref="A24:G24"/>
    <mergeCell ref="H24:I24"/>
    <mergeCell ref="H15:I16"/>
    <mergeCell ref="A17:G17"/>
    <mergeCell ref="H17:I17"/>
    <mergeCell ref="A18:G18"/>
    <mergeCell ref="H18:I18"/>
    <mergeCell ref="A5:G5"/>
    <mergeCell ref="H5:I5"/>
    <mergeCell ref="A6:G6"/>
    <mergeCell ref="A8:G8"/>
    <mergeCell ref="A9:G9"/>
    <mergeCell ref="H9:I9"/>
    <mergeCell ref="H6:I6"/>
    <mergeCell ref="H8:I8"/>
    <mergeCell ref="A1:I1"/>
    <mergeCell ref="C2:F2"/>
    <mergeCell ref="A3:G3"/>
    <mergeCell ref="H3:I3"/>
    <mergeCell ref="A4:G4"/>
    <mergeCell ref="H4:I4"/>
    <mergeCell ref="H32:I32"/>
    <mergeCell ref="A28:G28"/>
    <mergeCell ref="H28:I28"/>
    <mergeCell ref="A7:G7"/>
    <mergeCell ref="H7:I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</mergeCells>
  <pageMargins left="0.70866141732283472" right="0.70866141732283472" top="0.74803149606299213" bottom="0.74803149606299213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opLeftCell="A25" workbookViewId="0">
      <selection activeCell="O38" sqref="O38"/>
    </sheetView>
  </sheetViews>
  <sheetFormatPr defaultRowHeight="15" x14ac:dyDescent="0.25"/>
  <sheetData>
    <row r="1" spans="1:9" ht="18.75" x14ac:dyDescent="0.3">
      <c r="A1" s="4" t="s">
        <v>26</v>
      </c>
      <c r="B1" s="4"/>
      <c r="C1" s="4"/>
      <c r="D1" s="4"/>
      <c r="E1" s="4"/>
      <c r="F1" s="4"/>
      <c r="G1" s="4"/>
      <c r="H1" s="4"/>
      <c r="I1" s="4"/>
    </row>
    <row r="2" spans="1:9" ht="15.75" thickBot="1" x14ac:dyDescent="0.3">
      <c r="C2" s="97" t="s">
        <v>91</v>
      </c>
      <c r="D2" s="97"/>
      <c r="E2" s="97"/>
      <c r="F2" s="97"/>
    </row>
    <row r="3" spans="1:9" ht="15.75" thickBot="1" x14ac:dyDescent="0.3">
      <c r="A3" s="6"/>
      <c r="B3" s="7"/>
      <c r="C3" s="7"/>
      <c r="D3" s="7"/>
      <c r="E3" s="7"/>
      <c r="F3" s="7"/>
      <c r="G3" s="8"/>
      <c r="H3" s="14" t="s">
        <v>2</v>
      </c>
      <c r="I3" s="15"/>
    </row>
    <row r="4" spans="1:9" x14ac:dyDescent="0.25">
      <c r="A4" s="39" t="s">
        <v>100</v>
      </c>
      <c r="B4" s="40"/>
      <c r="C4" s="40"/>
      <c r="D4" s="40"/>
      <c r="E4" s="40"/>
      <c r="F4" s="40"/>
      <c r="G4" s="144"/>
      <c r="H4" s="189">
        <v>122298.21</v>
      </c>
      <c r="I4" s="190"/>
    </row>
    <row r="5" spans="1:9" x14ac:dyDescent="0.25">
      <c r="A5" s="25"/>
      <c r="B5" s="104"/>
      <c r="C5" s="104"/>
      <c r="D5" s="104"/>
      <c r="E5" s="104"/>
      <c r="F5" s="104"/>
      <c r="G5" s="26"/>
      <c r="H5" s="44"/>
      <c r="I5" s="46"/>
    </row>
    <row r="6" spans="1:9" x14ac:dyDescent="0.25">
      <c r="A6" s="11" t="s">
        <v>76</v>
      </c>
      <c r="B6" s="12"/>
      <c r="C6" s="12"/>
      <c r="D6" s="12"/>
      <c r="E6" s="12"/>
      <c r="F6" s="12"/>
      <c r="G6" s="12"/>
      <c r="H6" s="187">
        <v>213576.32000000001</v>
      </c>
      <c r="I6" s="188"/>
    </row>
    <row r="7" spans="1:9" x14ac:dyDescent="0.25">
      <c r="A7" s="39" t="s">
        <v>67</v>
      </c>
      <c r="B7" s="40"/>
      <c r="C7" s="40"/>
      <c r="D7" s="40"/>
      <c r="E7" s="40"/>
      <c r="F7" s="40"/>
      <c r="G7" s="144"/>
      <c r="H7" s="138">
        <v>33055.480000000003</v>
      </c>
      <c r="I7" s="139"/>
    </row>
    <row r="8" spans="1:9" x14ac:dyDescent="0.25">
      <c r="A8" s="16" t="s">
        <v>53</v>
      </c>
      <c r="B8" s="17"/>
      <c r="C8" s="17"/>
      <c r="D8" s="17"/>
      <c r="E8" s="17"/>
      <c r="F8" s="17"/>
      <c r="G8" s="18"/>
      <c r="H8" s="50">
        <v>0</v>
      </c>
      <c r="I8" s="51"/>
    </row>
    <row r="9" spans="1:9" ht="15.75" thickBot="1" x14ac:dyDescent="0.3">
      <c r="A9" s="16"/>
      <c r="B9" s="17"/>
      <c r="C9" s="17"/>
      <c r="D9" s="17"/>
      <c r="E9" s="17"/>
      <c r="F9" s="17"/>
      <c r="G9" s="143"/>
      <c r="H9" s="19"/>
      <c r="I9" s="20"/>
    </row>
    <row r="10" spans="1:9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H11+H12+H13+H14+H15+H17+H18+H30+H20+H21+H22+H23+H24+H25+H26+H19</f>
        <v>106953.53</v>
      </c>
      <c r="I10" s="131"/>
    </row>
    <row r="11" spans="1:9" x14ac:dyDescent="0.25">
      <c r="A11" s="34" t="s">
        <v>59</v>
      </c>
      <c r="B11" s="35"/>
      <c r="C11" s="35"/>
      <c r="D11" s="35"/>
      <c r="E11" s="35"/>
      <c r="F11" s="35"/>
      <c r="G11" s="35"/>
      <c r="H11" s="37">
        <v>9620</v>
      </c>
      <c r="I11" s="38"/>
    </row>
    <row r="12" spans="1:9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9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9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9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9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147"/>
      <c r="H18" s="19">
        <v>0</v>
      </c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43"/>
      <c r="H19" s="44"/>
      <c r="I19" s="46"/>
    </row>
    <row r="20" spans="1:9" x14ac:dyDescent="0.25">
      <c r="A20" s="47" t="s">
        <v>10</v>
      </c>
      <c r="B20" s="48"/>
      <c r="C20" s="48"/>
      <c r="D20" s="48"/>
      <c r="E20" s="48"/>
      <c r="F20" s="48"/>
      <c r="G20" s="48"/>
      <c r="H20" s="50">
        <v>3331.72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8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8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8"/>
      <c r="H23" s="50">
        <v>14971.5</v>
      </c>
      <c r="I23" s="51"/>
    </row>
    <row r="24" spans="1:9" x14ac:dyDescent="0.25">
      <c r="A24" s="47" t="s">
        <v>50</v>
      </c>
      <c r="B24" s="48"/>
      <c r="C24" s="48"/>
      <c r="D24" s="48"/>
      <c r="E24" s="48"/>
      <c r="F24" s="48"/>
      <c r="G24" s="48"/>
      <c r="H24" s="44">
        <v>58588.47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8"/>
      <c r="H25" s="52">
        <v>17986.66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69"/>
      <c r="H26" s="71">
        <v>1464.76</v>
      </c>
      <c r="I26" s="72"/>
    </row>
    <row r="27" spans="1:9" s="1" customFormat="1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32">
        <v>132221.92000000001</v>
      </c>
      <c r="I27" s="153"/>
    </row>
    <row r="28" spans="1:9" ht="15.75" thickBot="1" x14ac:dyDescent="0.3">
      <c r="A28" s="6"/>
      <c r="B28" s="7"/>
      <c r="C28" s="7"/>
      <c r="D28" s="7"/>
      <c r="E28" s="7"/>
      <c r="F28" s="7"/>
      <c r="G28" s="8"/>
      <c r="H28" s="6"/>
      <c r="I28" s="8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1"/>
      <c r="H29" s="63">
        <f>H31+H32</f>
        <v>7000</v>
      </c>
      <c r="I29" s="64"/>
    </row>
    <row r="30" spans="1:9" x14ac:dyDescent="0.25">
      <c r="A30" s="34" t="s">
        <v>125</v>
      </c>
      <c r="B30" s="35"/>
      <c r="C30" s="35"/>
      <c r="D30" s="35"/>
      <c r="E30" s="35"/>
      <c r="F30" s="35"/>
      <c r="G30" s="36"/>
      <c r="H30" s="110"/>
      <c r="I30" s="112"/>
    </row>
    <row r="31" spans="1:9" x14ac:dyDescent="0.25">
      <c r="A31" s="91" t="s">
        <v>143</v>
      </c>
      <c r="B31" s="74"/>
      <c r="C31" s="74"/>
      <c r="D31" s="74"/>
      <c r="E31" s="74"/>
      <c r="F31" s="74"/>
      <c r="G31" s="92"/>
      <c r="H31" s="75">
        <v>2800</v>
      </c>
      <c r="I31" s="76"/>
    </row>
    <row r="32" spans="1:9" ht="15.75" thickBot="1" x14ac:dyDescent="0.3">
      <c r="A32" s="91" t="s">
        <v>144</v>
      </c>
      <c r="B32" s="74"/>
      <c r="C32" s="74"/>
      <c r="D32" s="74"/>
      <c r="E32" s="74"/>
      <c r="F32" s="74"/>
      <c r="G32" s="92"/>
      <c r="H32" s="151">
        <v>4200</v>
      </c>
      <c r="I32" s="152"/>
    </row>
    <row r="33" spans="1:9" ht="15.75" thickBot="1" x14ac:dyDescent="0.3">
      <c r="A33" s="184" t="s">
        <v>13</v>
      </c>
      <c r="B33" s="185"/>
      <c r="C33" s="185"/>
      <c r="D33" s="185"/>
      <c r="E33" s="185"/>
      <c r="F33" s="185"/>
      <c r="G33" s="185"/>
      <c r="H33" s="63">
        <f>H10+H29</f>
        <v>113953.53</v>
      </c>
      <c r="I33" s="10"/>
    </row>
    <row r="34" spans="1:9" x14ac:dyDescent="0.25">
      <c r="A34" s="52"/>
      <c r="B34" s="186"/>
      <c r="C34" s="186"/>
      <c r="D34" s="186"/>
      <c r="E34" s="186"/>
      <c r="F34" s="186"/>
      <c r="G34" s="186"/>
      <c r="H34" s="105"/>
      <c r="I34" s="106"/>
    </row>
    <row r="35" spans="1:9" x14ac:dyDescent="0.25">
      <c r="A35" s="39" t="s">
        <v>101</v>
      </c>
      <c r="B35" s="40"/>
      <c r="C35" s="40"/>
      <c r="D35" s="40"/>
      <c r="E35" s="40"/>
      <c r="F35" s="40"/>
      <c r="G35" s="144"/>
      <c r="H35" s="98">
        <f>H4+H10-H27</f>
        <v>97029.819999999978</v>
      </c>
      <c r="I35" s="99"/>
    </row>
    <row r="36" spans="1:9" x14ac:dyDescent="0.25">
      <c r="A36" s="39" t="s">
        <v>102</v>
      </c>
      <c r="B36" s="40"/>
      <c r="C36" s="40"/>
      <c r="D36" s="40"/>
      <c r="E36" s="40"/>
      <c r="F36" s="40"/>
      <c r="G36" s="144"/>
      <c r="H36" s="42">
        <f>H6+H7+H8-H29</f>
        <v>239631.80000000002</v>
      </c>
      <c r="I36" s="43"/>
    </row>
    <row r="37" spans="1:9" x14ac:dyDescent="0.25">
      <c r="A37" s="25"/>
      <c r="B37" s="104"/>
      <c r="C37" s="104"/>
      <c r="D37" s="104"/>
      <c r="E37" s="104"/>
      <c r="F37" s="104"/>
      <c r="G37" s="104"/>
      <c r="H37" s="25"/>
      <c r="I37" s="26"/>
    </row>
    <row r="38" spans="1:9" x14ac:dyDescent="0.25">
      <c r="A38" s="39" t="s">
        <v>14</v>
      </c>
      <c r="B38" s="40"/>
      <c r="C38" s="40"/>
      <c r="D38" s="40"/>
      <c r="E38" s="40"/>
      <c r="F38" s="40"/>
      <c r="G38" s="144"/>
      <c r="H38" s="19"/>
      <c r="I38" s="20"/>
    </row>
    <row r="39" spans="1:9" x14ac:dyDescent="0.25">
      <c r="A39" s="47" t="s">
        <v>15</v>
      </c>
      <c r="B39" s="48"/>
      <c r="C39" s="48"/>
      <c r="D39" s="48"/>
      <c r="E39" s="48"/>
      <c r="F39" s="48"/>
      <c r="G39" s="48"/>
      <c r="H39" s="166">
        <v>15</v>
      </c>
      <c r="I39" s="167"/>
    </row>
    <row r="40" spans="1:9" ht="15.75" thickBot="1" x14ac:dyDescent="0.3">
      <c r="A40" s="83" t="s">
        <v>54</v>
      </c>
      <c r="B40" s="84"/>
      <c r="C40" s="84"/>
      <c r="D40" s="84"/>
      <c r="E40" s="84"/>
      <c r="F40" s="84"/>
      <c r="G40" s="84"/>
      <c r="H40" s="107">
        <f>(H10/H27+H29/H7)*H39</f>
        <v>15.309889237730021</v>
      </c>
      <c r="I40" s="108"/>
    </row>
    <row r="43" spans="1:9" x14ac:dyDescent="0.25">
      <c r="A43" s="77" t="s">
        <v>18</v>
      </c>
      <c r="B43" s="77"/>
      <c r="C43" s="77"/>
      <c r="G43" s="77" t="s">
        <v>19</v>
      </c>
      <c r="H43" s="77"/>
      <c r="I43" s="77"/>
    </row>
  </sheetData>
  <mergeCells count="78"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14:G14"/>
    <mergeCell ref="H14:I14"/>
    <mergeCell ref="A10:G10"/>
    <mergeCell ref="H10:I10"/>
    <mergeCell ref="A21:G21"/>
    <mergeCell ref="H21:I21"/>
    <mergeCell ref="A27:G27"/>
    <mergeCell ref="H27:I27"/>
    <mergeCell ref="A11:G11"/>
    <mergeCell ref="H11:I11"/>
    <mergeCell ref="A12:G12"/>
    <mergeCell ref="H12:I12"/>
    <mergeCell ref="A13:G13"/>
    <mergeCell ref="H13:I13"/>
    <mergeCell ref="H15:I16"/>
    <mergeCell ref="A17:G17"/>
    <mergeCell ref="H17:I17"/>
    <mergeCell ref="A18:G18"/>
    <mergeCell ref="H18:I18"/>
    <mergeCell ref="A15:G16"/>
    <mergeCell ref="A25:G25"/>
    <mergeCell ref="H25:I25"/>
    <mergeCell ref="A26:G26"/>
    <mergeCell ref="H26:I26"/>
    <mergeCell ref="A8:G8"/>
    <mergeCell ref="H8:I8"/>
    <mergeCell ref="A22:G22"/>
    <mergeCell ref="H22:I22"/>
    <mergeCell ref="A23:G23"/>
    <mergeCell ref="H23:I23"/>
    <mergeCell ref="A24:G24"/>
    <mergeCell ref="H24:I24"/>
    <mergeCell ref="A20:G20"/>
    <mergeCell ref="H20:I20"/>
    <mergeCell ref="A19:G19"/>
    <mergeCell ref="H19:I19"/>
    <mergeCell ref="A28:G28"/>
    <mergeCell ref="H28:I28"/>
    <mergeCell ref="A40:G40"/>
    <mergeCell ref="H40:I40"/>
    <mergeCell ref="A33:G33"/>
    <mergeCell ref="H33:I33"/>
    <mergeCell ref="A34:G34"/>
    <mergeCell ref="H34:I34"/>
    <mergeCell ref="A35:G35"/>
    <mergeCell ref="H35:I35"/>
    <mergeCell ref="A37:G37"/>
    <mergeCell ref="H37:I37"/>
    <mergeCell ref="A38:G38"/>
    <mergeCell ref="H38:I38"/>
    <mergeCell ref="A36:G36"/>
    <mergeCell ref="H36:I36"/>
    <mergeCell ref="A43:C43"/>
    <mergeCell ref="G43:I43"/>
    <mergeCell ref="A39:G39"/>
    <mergeCell ref="H39:I39"/>
    <mergeCell ref="A29:G29"/>
    <mergeCell ref="H29:I29"/>
    <mergeCell ref="A31:G31"/>
    <mergeCell ref="A32:G32"/>
    <mergeCell ref="H31:I31"/>
    <mergeCell ref="H32:I32"/>
    <mergeCell ref="A30:G30"/>
    <mergeCell ref="H30:I30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opLeftCell="A20" workbookViewId="0">
      <selection activeCell="H42" sqref="H42"/>
    </sheetView>
  </sheetViews>
  <sheetFormatPr defaultRowHeight="15" x14ac:dyDescent="0.25"/>
  <sheetData>
    <row r="1" spans="1:11" ht="18.75" x14ac:dyDescent="0.3">
      <c r="A1" s="4" t="s">
        <v>34</v>
      </c>
      <c r="B1" s="4"/>
      <c r="C1" s="4"/>
      <c r="D1" s="4"/>
      <c r="E1" s="4"/>
      <c r="F1" s="4"/>
      <c r="G1" s="4"/>
      <c r="H1" s="4"/>
      <c r="I1" s="4"/>
    </row>
    <row r="2" spans="1:11" ht="15.75" thickBot="1" x14ac:dyDescent="0.3">
      <c r="C2" s="97" t="s">
        <v>74</v>
      </c>
      <c r="D2" s="97"/>
      <c r="E2" s="97"/>
      <c r="F2" s="97"/>
    </row>
    <row r="3" spans="1:11" ht="15.75" thickBot="1" x14ac:dyDescent="0.3">
      <c r="A3" s="6"/>
      <c r="B3" s="7"/>
      <c r="C3" s="7"/>
      <c r="D3" s="7"/>
      <c r="E3" s="7"/>
      <c r="F3" s="7"/>
      <c r="G3" s="7"/>
      <c r="H3" s="9" t="s">
        <v>2</v>
      </c>
      <c r="I3" s="10"/>
    </row>
    <row r="4" spans="1:11" x14ac:dyDescent="0.25">
      <c r="A4" s="11" t="s">
        <v>87</v>
      </c>
      <c r="B4" s="12"/>
      <c r="C4" s="12"/>
      <c r="D4" s="12"/>
      <c r="E4" s="12"/>
      <c r="F4" s="12"/>
      <c r="G4" s="12"/>
      <c r="H4" s="14">
        <v>149565.13</v>
      </c>
      <c r="I4" s="15"/>
    </row>
    <row r="5" spans="1:11" x14ac:dyDescent="0.25">
      <c r="A5" s="25"/>
      <c r="B5" s="104"/>
      <c r="C5" s="104"/>
      <c r="D5" s="104"/>
      <c r="E5" s="104"/>
      <c r="F5" s="104"/>
      <c r="G5" s="26"/>
      <c r="H5" s="25"/>
      <c r="I5" s="26"/>
    </row>
    <row r="6" spans="1:11" x14ac:dyDescent="0.25">
      <c r="A6" s="11" t="s">
        <v>103</v>
      </c>
      <c r="B6" s="12"/>
      <c r="C6" s="12"/>
      <c r="D6" s="12"/>
      <c r="E6" s="12"/>
      <c r="F6" s="12"/>
      <c r="G6" s="12"/>
      <c r="H6" s="25">
        <v>195458.58</v>
      </c>
      <c r="I6" s="26"/>
    </row>
    <row r="7" spans="1:11" x14ac:dyDescent="0.25">
      <c r="A7" s="39" t="s">
        <v>67</v>
      </c>
      <c r="B7" s="40"/>
      <c r="C7" s="40"/>
      <c r="D7" s="40"/>
      <c r="E7" s="40"/>
      <c r="F7" s="40"/>
      <c r="G7" s="144"/>
      <c r="H7" s="81">
        <v>28237.39</v>
      </c>
      <c r="I7" s="82"/>
    </row>
    <row r="8" spans="1:11" x14ac:dyDescent="0.25">
      <c r="A8" s="16" t="s">
        <v>53</v>
      </c>
      <c r="B8" s="17"/>
      <c r="C8" s="17"/>
      <c r="D8" s="17"/>
      <c r="E8" s="17"/>
      <c r="F8" s="17"/>
      <c r="G8" s="18"/>
      <c r="H8" s="50">
        <v>4020</v>
      </c>
      <c r="I8" s="51"/>
    </row>
    <row r="9" spans="1:11" ht="15.75" thickBot="1" x14ac:dyDescent="0.3">
      <c r="A9" s="16"/>
      <c r="B9" s="17"/>
      <c r="C9" s="17"/>
      <c r="D9" s="17"/>
      <c r="E9" s="17"/>
      <c r="F9" s="17"/>
      <c r="G9" s="143"/>
      <c r="H9" s="19"/>
      <c r="I9" s="20"/>
    </row>
    <row r="10" spans="1:11" ht="15.75" thickBot="1" x14ac:dyDescent="0.3">
      <c r="A10" s="29" t="s">
        <v>64</v>
      </c>
      <c r="B10" s="30"/>
      <c r="C10" s="30"/>
      <c r="D10" s="30"/>
      <c r="E10" s="30"/>
      <c r="F10" s="30"/>
      <c r="G10" s="145"/>
      <c r="H10" s="32">
        <f>H11+H12+H13+H14+H15+H17+H18+H30+H20+H21+H22+H23+H24+H25+H26+H19</f>
        <v>76184.42</v>
      </c>
      <c r="I10" s="131"/>
    </row>
    <row r="11" spans="1:11" x14ac:dyDescent="0.25">
      <c r="A11" s="34" t="s">
        <v>59</v>
      </c>
      <c r="B11" s="35"/>
      <c r="C11" s="35"/>
      <c r="D11" s="35"/>
      <c r="E11" s="35"/>
      <c r="F11" s="35"/>
      <c r="G11" s="35"/>
      <c r="H11" s="100">
        <v>875</v>
      </c>
      <c r="I11" s="101"/>
      <c r="K11" s="1"/>
    </row>
    <row r="12" spans="1:11" x14ac:dyDescent="0.25">
      <c r="A12" s="16" t="s">
        <v>4</v>
      </c>
      <c r="B12" s="17"/>
      <c r="C12" s="17"/>
      <c r="D12" s="17"/>
      <c r="E12" s="17"/>
      <c r="F12" s="17"/>
      <c r="G12" s="143"/>
      <c r="H12" s="19"/>
      <c r="I12" s="20"/>
    </row>
    <row r="13" spans="1:11" x14ac:dyDescent="0.25">
      <c r="A13" s="16" t="s">
        <v>5</v>
      </c>
      <c r="B13" s="17"/>
      <c r="C13" s="17"/>
      <c r="D13" s="17"/>
      <c r="E13" s="17"/>
      <c r="F13" s="17"/>
      <c r="G13" s="143"/>
      <c r="H13" s="19"/>
      <c r="I13" s="20"/>
    </row>
    <row r="14" spans="1:11" x14ac:dyDescent="0.25">
      <c r="A14" s="16" t="s">
        <v>6</v>
      </c>
      <c r="B14" s="17"/>
      <c r="C14" s="17"/>
      <c r="D14" s="17"/>
      <c r="E14" s="17"/>
      <c r="F14" s="17"/>
      <c r="G14" s="143"/>
      <c r="H14" s="19">
        <v>990.42</v>
      </c>
      <c r="I14" s="20"/>
    </row>
    <row r="15" spans="1:11" x14ac:dyDescent="0.25">
      <c r="A15" s="54" t="s">
        <v>7</v>
      </c>
      <c r="B15" s="55"/>
      <c r="C15" s="55"/>
      <c r="D15" s="55"/>
      <c r="E15" s="55"/>
      <c r="F15" s="55"/>
      <c r="G15" s="146"/>
      <c r="H15" s="19"/>
      <c r="I15" s="20"/>
    </row>
    <row r="16" spans="1:11" x14ac:dyDescent="0.25">
      <c r="A16" s="54"/>
      <c r="B16" s="55"/>
      <c r="C16" s="55"/>
      <c r="D16" s="55"/>
      <c r="E16" s="55"/>
      <c r="F16" s="55"/>
      <c r="G16" s="146"/>
      <c r="H16" s="19"/>
      <c r="I16" s="20"/>
    </row>
    <row r="17" spans="1:9" x14ac:dyDescent="0.25">
      <c r="A17" s="16" t="s">
        <v>9</v>
      </c>
      <c r="B17" s="17"/>
      <c r="C17" s="17"/>
      <c r="D17" s="17"/>
      <c r="E17" s="17"/>
      <c r="F17" s="17"/>
      <c r="G17" s="143"/>
      <c r="H17" s="19"/>
      <c r="I17" s="20"/>
    </row>
    <row r="18" spans="1:9" x14ac:dyDescent="0.25">
      <c r="A18" s="57" t="s">
        <v>0</v>
      </c>
      <c r="B18" s="58"/>
      <c r="C18" s="58"/>
      <c r="D18" s="58"/>
      <c r="E18" s="58"/>
      <c r="F18" s="58"/>
      <c r="G18" s="147"/>
      <c r="H18" s="19">
        <v>0</v>
      </c>
      <c r="I18" s="20"/>
    </row>
    <row r="19" spans="1:9" x14ac:dyDescent="0.25">
      <c r="A19" s="16" t="s">
        <v>52</v>
      </c>
      <c r="B19" s="17"/>
      <c r="C19" s="17"/>
      <c r="D19" s="17"/>
      <c r="E19" s="17"/>
      <c r="F19" s="17"/>
      <c r="G19" s="143"/>
      <c r="H19" s="44">
        <v>1068.72</v>
      </c>
      <c r="I19" s="46"/>
    </row>
    <row r="20" spans="1:9" x14ac:dyDescent="0.25">
      <c r="A20" s="47" t="s">
        <v>10</v>
      </c>
      <c r="B20" s="48"/>
      <c r="C20" s="48"/>
      <c r="D20" s="48"/>
      <c r="E20" s="48"/>
      <c r="F20" s="48"/>
      <c r="G20" s="48"/>
      <c r="H20" s="50">
        <v>2190.7199999999998</v>
      </c>
      <c r="I20" s="51"/>
    </row>
    <row r="21" spans="1:9" x14ac:dyDescent="0.25">
      <c r="A21" s="47" t="s">
        <v>16</v>
      </c>
      <c r="B21" s="48"/>
      <c r="C21" s="48"/>
      <c r="D21" s="48"/>
      <c r="E21" s="48"/>
      <c r="F21" s="48"/>
      <c r="G21" s="48"/>
      <c r="H21" s="44"/>
      <c r="I21" s="46"/>
    </row>
    <row r="22" spans="1:9" x14ac:dyDescent="0.25">
      <c r="A22" s="47" t="s">
        <v>17</v>
      </c>
      <c r="B22" s="48"/>
      <c r="C22" s="48"/>
      <c r="D22" s="48"/>
      <c r="E22" s="48"/>
      <c r="F22" s="48"/>
      <c r="G22" s="48"/>
      <c r="H22" s="52"/>
      <c r="I22" s="53"/>
    </row>
    <row r="23" spans="1:9" x14ac:dyDescent="0.25">
      <c r="A23" s="47" t="s">
        <v>11</v>
      </c>
      <c r="B23" s="48"/>
      <c r="C23" s="48"/>
      <c r="D23" s="48"/>
      <c r="E23" s="48"/>
      <c r="F23" s="48"/>
      <c r="G23" s="48"/>
      <c r="H23" s="50">
        <v>12623.77</v>
      </c>
      <c r="I23" s="51"/>
    </row>
    <row r="24" spans="1:9" x14ac:dyDescent="0.25">
      <c r="A24" s="47" t="s">
        <v>50</v>
      </c>
      <c r="B24" s="48"/>
      <c r="C24" s="48"/>
      <c r="D24" s="48"/>
      <c r="E24" s="48"/>
      <c r="F24" s="48"/>
      <c r="G24" s="48"/>
      <c r="H24" s="44">
        <v>43589.16</v>
      </c>
      <c r="I24" s="46"/>
    </row>
    <row r="25" spans="1:9" x14ac:dyDescent="0.25">
      <c r="A25" s="47" t="s">
        <v>12</v>
      </c>
      <c r="B25" s="48"/>
      <c r="C25" s="48"/>
      <c r="D25" s="48"/>
      <c r="E25" s="48"/>
      <c r="F25" s="48"/>
      <c r="G25" s="48"/>
      <c r="H25" s="52">
        <v>13381.87</v>
      </c>
      <c r="I25" s="53"/>
    </row>
    <row r="26" spans="1:9" ht="15.75" thickBot="1" x14ac:dyDescent="0.3">
      <c r="A26" s="68" t="s">
        <v>49</v>
      </c>
      <c r="B26" s="69"/>
      <c r="C26" s="69"/>
      <c r="D26" s="69"/>
      <c r="E26" s="69"/>
      <c r="F26" s="69"/>
      <c r="G26" s="69"/>
      <c r="H26" s="71">
        <v>1464.76</v>
      </c>
      <c r="I26" s="72"/>
    </row>
    <row r="27" spans="1:9" s="1" customFormat="1" ht="15.75" thickBot="1" x14ac:dyDescent="0.3">
      <c r="A27" s="29" t="s">
        <v>63</v>
      </c>
      <c r="B27" s="30"/>
      <c r="C27" s="30"/>
      <c r="D27" s="30"/>
      <c r="E27" s="30"/>
      <c r="F27" s="30"/>
      <c r="G27" s="31"/>
      <c r="H27" s="66">
        <v>71378.27</v>
      </c>
      <c r="I27" s="67"/>
    </row>
    <row r="28" spans="1:9" ht="15.75" thickBot="1" x14ac:dyDescent="0.3">
      <c r="A28" s="113"/>
      <c r="B28" s="114"/>
      <c r="C28" s="114"/>
      <c r="D28" s="114"/>
      <c r="E28" s="114"/>
      <c r="F28" s="114"/>
      <c r="G28" s="115"/>
      <c r="H28" s="113"/>
      <c r="I28" s="115"/>
    </row>
    <row r="29" spans="1:9" ht="15.75" thickBot="1" x14ac:dyDescent="0.3">
      <c r="A29" s="60" t="s">
        <v>66</v>
      </c>
      <c r="B29" s="61"/>
      <c r="C29" s="61"/>
      <c r="D29" s="61"/>
      <c r="E29" s="61"/>
      <c r="F29" s="61"/>
      <c r="G29" s="61"/>
      <c r="H29" s="63">
        <f>H31+H32</f>
        <v>205634</v>
      </c>
      <c r="I29" s="10"/>
    </row>
    <row r="30" spans="1:9" x14ac:dyDescent="0.25">
      <c r="A30" s="21" t="s">
        <v>125</v>
      </c>
      <c r="B30" s="22"/>
      <c r="C30" s="22"/>
      <c r="D30" s="22"/>
      <c r="E30" s="22"/>
      <c r="F30" s="22"/>
      <c r="G30" s="109"/>
      <c r="H30" s="129"/>
      <c r="I30" s="130"/>
    </row>
    <row r="31" spans="1:9" x14ac:dyDescent="0.25">
      <c r="A31" s="91" t="s">
        <v>131</v>
      </c>
      <c r="B31" s="74"/>
      <c r="C31" s="74"/>
      <c r="D31" s="74"/>
      <c r="E31" s="74"/>
      <c r="F31" s="74"/>
      <c r="G31" s="92"/>
      <c r="H31" s="75">
        <v>1634</v>
      </c>
      <c r="I31" s="76"/>
    </row>
    <row r="32" spans="1:9" x14ac:dyDescent="0.25">
      <c r="A32" s="91" t="s">
        <v>132</v>
      </c>
      <c r="B32" s="74"/>
      <c r="C32" s="74"/>
      <c r="D32" s="74"/>
      <c r="E32" s="74"/>
      <c r="F32" s="74"/>
      <c r="G32" s="92"/>
      <c r="H32" s="75">
        <v>204000</v>
      </c>
      <c r="I32" s="76"/>
    </row>
    <row r="33" spans="1:9" ht="15.75" thickBot="1" x14ac:dyDescent="0.3">
      <c r="A33" s="93"/>
      <c r="B33" s="94"/>
      <c r="C33" s="94"/>
      <c r="D33" s="94"/>
      <c r="E33" s="94"/>
      <c r="F33" s="94"/>
      <c r="G33" s="191"/>
      <c r="H33" s="107"/>
      <c r="I33" s="108"/>
    </row>
    <row r="34" spans="1:9" ht="15.75" thickBot="1" x14ac:dyDescent="0.3">
      <c r="A34" s="60" t="s">
        <v>13</v>
      </c>
      <c r="B34" s="61"/>
      <c r="C34" s="61"/>
      <c r="D34" s="61"/>
      <c r="E34" s="61"/>
      <c r="F34" s="61"/>
      <c r="G34" s="61"/>
      <c r="H34" s="63">
        <f>H10+H29</f>
        <v>281818.42</v>
      </c>
      <c r="I34" s="64"/>
    </row>
    <row r="35" spans="1:9" x14ac:dyDescent="0.25">
      <c r="A35" s="23"/>
      <c r="B35" s="65"/>
      <c r="C35" s="65"/>
      <c r="D35" s="65"/>
      <c r="E35" s="65"/>
      <c r="F35" s="65"/>
      <c r="G35" s="65"/>
      <c r="H35" s="105"/>
      <c r="I35" s="106"/>
    </row>
    <row r="36" spans="1:9" x14ac:dyDescent="0.25">
      <c r="A36" s="11" t="s">
        <v>89</v>
      </c>
      <c r="B36" s="12"/>
      <c r="C36" s="12"/>
      <c r="D36" s="12"/>
      <c r="E36" s="12"/>
      <c r="F36" s="12"/>
      <c r="G36" s="12"/>
      <c r="H36" s="42">
        <f>H4+H10-H27</f>
        <v>154371.27999999997</v>
      </c>
      <c r="I36" s="43"/>
    </row>
    <row r="37" spans="1:9" x14ac:dyDescent="0.25">
      <c r="A37" s="11" t="s">
        <v>104</v>
      </c>
      <c r="B37" s="12"/>
      <c r="C37" s="12"/>
      <c r="D37" s="12"/>
      <c r="E37" s="12"/>
      <c r="F37" s="12"/>
      <c r="G37" s="12"/>
      <c r="H37" s="42">
        <f>H6+H7+H8-H29</f>
        <v>22081.969999999972</v>
      </c>
      <c r="I37" s="43"/>
    </row>
    <row r="38" spans="1:9" x14ac:dyDescent="0.25">
      <c r="A38" s="39"/>
      <c r="B38" s="40"/>
      <c r="C38" s="40"/>
      <c r="D38" s="40"/>
      <c r="E38" s="40"/>
      <c r="F38" s="40"/>
      <c r="G38" s="144"/>
      <c r="H38" s="25"/>
      <c r="I38" s="26"/>
    </row>
    <row r="39" spans="1:9" x14ac:dyDescent="0.25">
      <c r="A39" s="16" t="s">
        <v>14</v>
      </c>
      <c r="B39" s="17"/>
      <c r="C39" s="17"/>
      <c r="D39" s="17"/>
      <c r="E39" s="17"/>
      <c r="F39" s="17"/>
      <c r="G39" s="143"/>
      <c r="H39" s="19"/>
      <c r="I39" s="20"/>
    </row>
    <row r="40" spans="1:9" x14ac:dyDescent="0.25">
      <c r="A40" s="47" t="s">
        <v>15</v>
      </c>
      <c r="B40" s="48"/>
      <c r="C40" s="48"/>
      <c r="D40" s="48"/>
      <c r="E40" s="48"/>
      <c r="F40" s="48"/>
      <c r="G40" s="48"/>
      <c r="H40" s="42">
        <v>12.5</v>
      </c>
      <c r="I40" s="43"/>
    </row>
    <row r="41" spans="1:9" ht="15.75" thickBot="1" x14ac:dyDescent="0.3">
      <c r="A41" s="83" t="s">
        <v>54</v>
      </c>
      <c r="B41" s="84"/>
      <c r="C41" s="84"/>
      <c r="D41" s="84"/>
      <c r="E41" s="84"/>
      <c r="F41" s="84"/>
      <c r="G41" s="84"/>
      <c r="H41" s="107">
        <f>(H10/H27)*H40</f>
        <v>13.341668970122139</v>
      </c>
      <c r="I41" s="108"/>
    </row>
    <row r="44" spans="1:9" x14ac:dyDescent="0.25">
      <c r="A44" s="77" t="s">
        <v>18</v>
      </c>
      <c r="B44" s="77"/>
      <c r="C44" s="77"/>
      <c r="G44" s="77" t="s">
        <v>19</v>
      </c>
      <c r="H44" s="77"/>
      <c r="I44" s="77"/>
    </row>
  </sheetData>
  <mergeCells count="80">
    <mergeCell ref="A31:G31"/>
    <mergeCell ref="H31:I31"/>
    <mergeCell ref="A32:G32"/>
    <mergeCell ref="H32:I32"/>
    <mergeCell ref="A33:G33"/>
    <mergeCell ref="H33:I33"/>
    <mergeCell ref="A5:G5"/>
    <mergeCell ref="H5:I5"/>
    <mergeCell ref="A6:G6"/>
    <mergeCell ref="H6:I6"/>
    <mergeCell ref="A1:I1"/>
    <mergeCell ref="C2:F2"/>
    <mergeCell ref="A3:G3"/>
    <mergeCell ref="H3:I3"/>
    <mergeCell ref="A4:G4"/>
    <mergeCell ref="H4:I4"/>
    <mergeCell ref="A7:G7"/>
    <mergeCell ref="H7:I7"/>
    <mergeCell ref="A9:G9"/>
    <mergeCell ref="H9:I9"/>
    <mergeCell ref="A27:G27"/>
    <mergeCell ref="H27:I27"/>
    <mergeCell ref="H15:I16"/>
    <mergeCell ref="A17:G17"/>
    <mergeCell ref="H17:I17"/>
    <mergeCell ref="A10:G10"/>
    <mergeCell ref="H10:I10"/>
    <mergeCell ref="A14:G14"/>
    <mergeCell ref="H14:I14"/>
    <mergeCell ref="A15:G16"/>
    <mergeCell ref="A11:G11"/>
    <mergeCell ref="H11:I11"/>
    <mergeCell ref="A12:G12"/>
    <mergeCell ref="H12:I12"/>
    <mergeCell ref="A13:G13"/>
    <mergeCell ref="H13:I13"/>
    <mergeCell ref="A18:G18"/>
    <mergeCell ref="H18:I18"/>
    <mergeCell ref="A30:G30"/>
    <mergeCell ref="H30:I30"/>
    <mergeCell ref="A20:G20"/>
    <mergeCell ref="H20:I20"/>
    <mergeCell ref="A19:G19"/>
    <mergeCell ref="A21:G21"/>
    <mergeCell ref="H21:I21"/>
    <mergeCell ref="A22:G22"/>
    <mergeCell ref="H22:I22"/>
    <mergeCell ref="A23:G23"/>
    <mergeCell ref="H23:I23"/>
    <mergeCell ref="A28:G28"/>
    <mergeCell ref="H28:I28"/>
    <mergeCell ref="A29:G29"/>
    <mergeCell ref="H29:I29"/>
    <mergeCell ref="A24:G24"/>
    <mergeCell ref="H24:I24"/>
    <mergeCell ref="A25:G25"/>
    <mergeCell ref="H25:I25"/>
    <mergeCell ref="A26:G26"/>
    <mergeCell ref="H26:I26"/>
    <mergeCell ref="H34:I34"/>
    <mergeCell ref="A35:G35"/>
    <mergeCell ref="H35:I35"/>
    <mergeCell ref="A36:G36"/>
    <mergeCell ref="H36:I36"/>
    <mergeCell ref="A41:G41"/>
    <mergeCell ref="H41:I41"/>
    <mergeCell ref="A44:C44"/>
    <mergeCell ref="G44:I44"/>
    <mergeCell ref="A8:G8"/>
    <mergeCell ref="H8:I8"/>
    <mergeCell ref="H19:I19"/>
    <mergeCell ref="A38:G38"/>
    <mergeCell ref="H38:I38"/>
    <mergeCell ref="A39:G39"/>
    <mergeCell ref="H39:I39"/>
    <mergeCell ref="A40:G40"/>
    <mergeCell ref="H40:I40"/>
    <mergeCell ref="A37:G37"/>
    <mergeCell ref="H37:I37"/>
    <mergeCell ref="A34:G34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29</vt:i4>
      </vt:variant>
    </vt:vector>
  </HeadingPairs>
  <TitlesOfParts>
    <vt:vector size="29" baseType="lpstr">
      <vt:lpstr>Крас 41А </vt:lpstr>
      <vt:lpstr>Цв бул 31 </vt:lpstr>
      <vt:lpstr>Пир 34 1</vt:lpstr>
      <vt:lpstr>пирог 6А</vt:lpstr>
      <vt:lpstr>гаг 44</vt:lpstr>
      <vt:lpstr>Гаг 25 </vt:lpstr>
      <vt:lpstr>Гуков 10 </vt:lpstr>
      <vt:lpstr>Полт 19 6 </vt:lpstr>
      <vt:lpstr>Пирог 34 2 </vt:lpstr>
      <vt:lpstr>Красн 39</vt:lpstr>
      <vt:lpstr>Гаг 20 </vt:lpstr>
      <vt:lpstr>Гаг 23</vt:lpstr>
      <vt:lpstr>Гаг 29А </vt:lpstr>
      <vt:lpstr>Гаг 48 </vt:lpstr>
      <vt:lpstr>Гаг 50</vt:lpstr>
      <vt:lpstr>Гаг 62</vt:lpstr>
      <vt:lpstr>Карл Л 13</vt:lpstr>
      <vt:lpstr>Крас 15 </vt:lpstr>
      <vt:lpstr>Крас 39А </vt:lpstr>
      <vt:lpstr>Новос 13</vt:lpstr>
      <vt:lpstr>Чайк 31</vt:lpstr>
      <vt:lpstr>Чайк 33 </vt:lpstr>
      <vt:lpstr>Гаг40 </vt:lpstr>
      <vt:lpstr>Пирог 20 </vt:lpstr>
      <vt:lpstr>Цвет бул.44 </vt:lpstr>
      <vt:lpstr>Виног 224 9</vt:lpstr>
      <vt:lpstr>Красн 13</vt:lpstr>
      <vt:lpstr>Цве бул 11</vt:lpstr>
      <vt:lpstr>Чайк 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777</cp:lastModifiedBy>
  <cp:lastPrinted>2017-03-27T07:05:31Z</cp:lastPrinted>
  <dcterms:created xsi:type="dcterms:W3CDTF">2014-09-05T04:32:54Z</dcterms:created>
  <dcterms:modified xsi:type="dcterms:W3CDTF">2017-03-27T07:10:20Z</dcterms:modified>
</cp:coreProperties>
</file>