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7115" windowHeight="6810" firstSheet="20" activeTab="27"/>
  </bookViews>
  <sheets>
    <sheet name="Крас 41А " sheetId="28" r:id="rId1"/>
    <sheet name="Цв бул 31 " sheetId="30" r:id="rId2"/>
    <sheet name="Пир 34 1" sheetId="31" r:id="rId3"/>
    <sheet name="пирог 6А" sheetId="32" r:id="rId4"/>
    <sheet name="гаг 44" sheetId="33" r:id="rId5"/>
    <sheet name="Гаг 25 " sheetId="34" r:id="rId6"/>
    <sheet name="Гуков 10 " sheetId="35" r:id="rId7"/>
    <sheet name="Полт 19 6 " sheetId="36" r:id="rId8"/>
    <sheet name="Пирог 34 2 " sheetId="37" r:id="rId9"/>
    <sheet name="Красн 39" sheetId="38" r:id="rId10"/>
    <sheet name="Гаг 20 " sheetId="39" r:id="rId11"/>
    <sheet name="Гаг 23" sheetId="40" r:id="rId12"/>
    <sheet name="Гаг 29А " sheetId="41" r:id="rId13"/>
    <sheet name="Гаг 48 " sheetId="42" r:id="rId14"/>
    <sheet name="Гаг 50" sheetId="43" r:id="rId15"/>
    <sheet name="Гаг 62" sheetId="45" r:id="rId16"/>
    <sheet name="Карл Л 13" sheetId="46" r:id="rId17"/>
    <sheet name="Крас 15 " sheetId="47" r:id="rId18"/>
    <sheet name="Крас 39А " sheetId="48" r:id="rId19"/>
    <sheet name="Новос 13" sheetId="49" r:id="rId20"/>
    <sheet name="Чайк 31" sheetId="50" r:id="rId21"/>
    <sheet name="Чайк 33 " sheetId="51" r:id="rId22"/>
    <sheet name="Гаг40 " sheetId="52" r:id="rId23"/>
    <sheet name="Пирог 20 " sheetId="53" r:id="rId24"/>
    <sheet name="Цвет бул.44 " sheetId="54" r:id="rId25"/>
    <sheet name="Виног 224 9" sheetId="55" r:id="rId26"/>
    <sheet name="Красн 13" sheetId="56" r:id="rId27"/>
    <sheet name="Цве бул 11" sheetId="57" r:id="rId28"/>
    <sheet name="Чайк 6" sheetId="58" r:id="rId29"/>
  </sheets>
  <calcPr calcId="144525"/>
</workbook>
</file>

<file path=xl/calcChain.xml><?xml version="1.0" encoding="utf-8"?>
<calcChain xmlns="http://schemas.openxmlformats.org/spreadsheetml/2006/main">
  <c r="H36" i="31" l="1"/>
  <c r="H38" i="40" l="1"/>
  <c r="H29" i="57" l="1"/>
  <c r="H40" i="46" l="1"/>
  <c r="H44" i="46"/>
  <c r="H29" i="46"/>
  <c r="H10" i="46"/>
  <c r="H40" i="51" l="1"/>
  <c r="H29" i="51"/>
  <c r="H10" i="51"/>
  <c r="H30" i="58" l="1"/>
  <c r="H40" i="50" l="1"/>
  <c r="H36" i="50"/>
  <c r="H29" i="50"/>
  <c r="H40" i="55" l="1"/>
  <c r="H36" i="55"/>
  <c r="H30" i="55"/>
  <c r="H10" i="55"/>
  <c r="H29" i="36" l="1"/>
  <c r="H28" i="42" l="1"/>
  <c r="H39" i="34" l="1"/>
  <c r="H35" i="34"/>
  <c r="H29" i="34"/>
  <c r="H39" i="43" l="1"/>
  <c r="H29" i="43"/>
  <c r="H43" i="41" l="1"/>
  <c r="H38" i="41"/>
  <c r="H32" i="41"/>
  <c r="H39" i="52" l="1"/>
  <c r="H29" i="52"/>
  <c r="H42" i="40" l="1"/>
  <c r="H29" i="40"/>
  <c r="H38" i="45" l="1"/>
  <c r="H38" i="38" l="1"/>
  <c r="H39" i="48" l="1"/>
  <c r="H43" i="48"/>
  <c r="H29" i="48"/>
  <c r="H35" i="56" l="1"/>
  <c r="H29" i="56"/>
  <c r="H39" i="28" l="1"/>
  <c r="H37" i="53" l="1"/>
  <c r="H41" i="53"/>
  <c r="H38" i="32" l="1"/>
  <c r="H40" i="37" l="1"/>
  <c r="H29" i="37"/>
  <c r="H40" i="31" l="1"/>
  <c r="H41" i="35" l="1"/>
  <c r="H29" i="28" l="1"/>
  <c r="H37" i="28" l="1"/>
  <c r="H29" i="35" l="1"/>
  <c r="H36" i="35" s="1"/>
  <c r="H35" i="43" l="1"/>
  <c r="H37" i="58"/>
  <c r="H10" i="37" l="1"/>
  <c r="H34" i="32" l="1"/>
  <c r="H35" i="54" l="1"/>
  <c r="H34" i="30" l="1"/>
  <c r="H37" i="57" l="1"/>
  <c r="H10" i="38"/>
  <c r="H10" i="58" l="1"/>
  <c r="H41" i="58" s="1"/>
  <c r="H9" i="57"/>
  <c r="H43" i="57" s="1"/>
  <c r="H9" i="56"/>
  <c r="H39" i="56" s="1"/>
  <c r="H35" i="52"/>
  <c r="H34" i="49"/>
  <c r="H38" i="46"/>
  <c r="H36" i="57" l="1"/>
  <c r="H39" i="57" s="1"/>
  <c r="H34" i="57"/>
  <c r="H34" i="58"/>
  <c r="H36" i="58"/>
  <c r="H32" i="56"/>
  <c r="H34" i="56"/>
  <c r="H33" i="55"/>
  <c r="H35" i="55"/>
  <c r="H11" i="41" l="1"/>
  <c r="H34" i="39" l="1"/>
  <c r="H10" i="54" l="1"/>
  <c r="H34" i="54" s="1"/>
  <c r="H35" i="53"/>
  <c r="H10" i="53"/>
  <c r="H34" i="53" s="1"/>
  <c r="H39" i="54" l="1"/>
  <c r="H32" i="54"/>
  <c r="H32" i="53"/>
  <c r="H39" i="41" l="1"/>
  <c r="H33" i="47" l="1"/>
  <c r="H34" i="33" l="1"/>
  <c r="H34" i="42" l="1"/>
  <c r="H10" i="28" l="1"/>
  <c r="H43" i="28" s="1"/>
  <c r="H36" i="28" l="1"/>
  <c r="H34" i="31" l="1"/>
  <c r="H10" i="52" l="1"/>
  <c r="H33" i="51"/>
  <c r="H10" i="50"/>
  <c r="H10" i="49"/>
  <c r="H10" i="48"/>
  <c r="H9" i="47"/>
  <c r="H30" i="47" s="1"/>
  <c r="H10" i="45"/>
  <c r="H10" i="43"/>
  <c r="H9" i="42"/>
  <c r="H14" i="41"/>
  <c r="H10" i="40"/>
  <c r="H10" i="39"/>
  <c r="H10" i="35"/>
  <c r="H10" i="34"/>
  <c r="H10" i="33"/>
  <c r="H10" i="32"/>
  <c r="H35" i="35" l="1"/>
  <c r="H34" i="52"/>
  <c r="H35" i="51"/>
  <c r="H35" i="50"/>
  <c r="H38" i="49"/>
  <c r="H33" i="49"/>
  <c r="H36" i="48"/>
  <c r="H37" i="46"/>
  <c r="H33" i="45"/>
  <c r="H34" i="43"/>
  <c r="H38" i="42"/>
  <c r="H33" i="42"/>
  <c r="H37" i="41"/>
  <c r="H35" i="40"/>
  <c r="H38" i="39"/>
  <c r="H33" i="39"/>
  <c r="H33" i="38"/>
  <c r="H34" i="34"/>
  <c r="H33" i="33"/>
  <c r="H38" i="33"/>
  <c r="H33" i="32"/>
  <c r="H35" i="37"/>
  <c r="H37" i="47"/>
  <c r="H32" i="47"/>
  <c r="H10" i="30"/>
  <c r="H33" i="30" l="1"/>
  <c r="H38" i="30"/>
  <c r="H10" i="36"/>
  <c r="H41" i="36" s="1"/>
  <c r="H35" i="36"/>
  <c r="H34" i="36" l="1"/>
  <c r="H37" i="36" s="1"/>
  <c r="H36" i="51"/>
  <c r="H32" i="52" l="1"/>
  <c r="H33" i="50" l="1"/>
  <c r="H31" i="49" l="1"/>
  <c r="H37" i="48"/>
  <c r="H34" i="48" l="1"/>
  <c r="H34" i="45" l="1"/>
  <c r="H35" i="46" l="1"/>
  <c r="H31" i="45"/>
  <c r="H32" i="43"/>
  <c r="H31" i="42" l="1"/>
  <c r="H36" i="40"/>
  <c r="H35" i="41" l="1"/>
  <c r="H33" i="40"/>
  <c r="H31" i="39" l="1"/>
  <c r="H34" i="38" l="1"/>
  <c r="H31" i="38" l="1"/>
  <c r="H36" i="37"/>
  <c r="H33" i="37" l="1"/>
  <c r="H32" i="36" l="1"/>
  <c r="H33" i="35" l="1"/>
  <c r="H32" i="34" l="1"/>
  <c r="H31" i="33"/>
  <c r="H10" i="31" l="1"/>
  <c r="H33" i="31" l="1"/>
  <c r="H31" i="32"/>
  <c r="H31" i="31" l="1"/>
  <c r="H31" i="30" l="1"/>
  <c r="H34" i="28" l="1"/>
</calcChain>
</file>

<file path=xl/sharedStrings.xml><?xml version="1.0" encoding="utf-8"?>
<sst xmlns="http://schemas.openxmlformats.org/spreadsheetml/2006/main" count="1032" uniqueCount="146">
  <si>
    <t>ВДГО</t>
  </si>
  <si>
    <t>ОПЛАЧЕНО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</si>
  <si>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</si>
  <si>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</si>
  <si>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</si>
  <si>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</si>
  <si>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</si>
  <si>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</si>
  <si>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</si>
  <si>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</si>
  <si>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текущий и заявочный ремонт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</si>
  <si>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</si>
  <si>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</si>
  <si>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</si>
  <si>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</si>
  <si>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</si>
  <si>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</si>
  <si>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</si>
  <si>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</si>
  <si>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</si>
  <si>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</si>
  <si>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</si>
  <si>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</si>
  <si>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</si>
  <si>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</si>
  <si>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</si>
  <si>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</si>
  <si>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</si>
  <si>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</si>
  <si>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</si>
  <si>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</si>
  <si>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</si>
  <si>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</si>
  <si>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</si>
  <si>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</si>
  <si>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</si>
  <si>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</si>
  <si>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</si>
  <si>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</si>
  <si>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НАСОС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</si>
  <si>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</si>
  <si>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</si>
  <si>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</si>
  <si>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</si>
  <si>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</si>
  <si>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</si>
  <si>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</si>
  <si>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</si>
  <si>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</si>
  <si>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</si>
  <si>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</si>
  <si>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</si>
  <si>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</si>
  <si>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</si>
  <si>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</si>
  <si>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</si>
  <si>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</si>
  <si>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</si>
  <si>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</si>
  <si>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</si>
  <si>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</si>
  <si>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</si>
  <si>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 xml:space="preserve"> </t>
  </si>
  <si>
    <t xml:space="preserve">                                                                         </t>
  </si>
  <si>
    <t>ОПЛАЧЕНО за содержание</t>
  </si>
  <si>
    <t>Начислено за содержание</t>
  </si>
  <si>
    <t>Начислено за содержпние</t>
  </si>
  <si>
    <t>Расходы по текущему ремонту:</t>
  </si>
  <si>
    <t>ОПЛАЧЕНО за текущий ремонт</t>
  </si>
  <si>
    <t>ОПЛАЧЕНО по текущему ремонту</t>
  </si>
  <si>
    <t>Расходы ООО "Управа" по ул. Виноградная № 224/9</t>
  </si>
  <si>
    <t>Расходы ООО "Управа" по ул. Красноармейская № 13</t>
  </si>
  <si>
    <t>Нвчислено за содержание</t>
  </si>
  <si>
    <t>Расходы ООО "Управа" по ул. Цветной бульвар № 11</t>
  </si>
  <si>
    <t>Расходы ООО "Управа" по ул. Чайковского № 6</t>
  </si>
  <si>
    <t>за 4 квартал 2016г.</t>
  </si>
  <si>
    <t>Задолженность по содержанию на 01.10.2016г.</t>
  </si>
  <si>
    <t>Задолженность по содержанию на 31.12.2016г.</t>
  </si>
  <si>
    <t>Текущий ремонт  на 31.12.2016г.</t>
  </si>
  <si>
    <t>за 4 квартал  2016г.</t>
  </si>
  <si>
    <t>Задолженность  за содерж. на 01.10.2016г.</t>
  </si>
  <si>
    <t>Задолженность по текущему ремонту  на 01.10.2016г.</t>
  </si>
  <si>
    <t>Задолженность  за содерж. на 31.12.2015г.</t>
  </si>
  <si>
    <t>Задолженность по текущему фонду  на 31.12.2015г.</t>
  </si>
  <si>
    <t>Текущий ремонт на 01.10.2016г.</t>
  </si>
  <si>
    <t>Задолженность за содержание на 01.10.2016г.</t>
  </si>
  <si>
    <t>Текущий ремот на 01.10.2016г.</t>
  </si>
  <si>
    <t>Задолженность за содержание на 31.12.2016г.</t>
  </si>
  <si>
    <t>Задолженность за содерж. на 01.10.2016г.</t>
  </si>
  <si>
    <t>Текущий ремонт  на 01.10.2016г.</t>
  </si>
  <si>
    <t>Задолженность за содерж. на 31.12.2016г.</t>
  </si>
  <si>
    <t>Текущий  ремонт на 31.12.2016г.</t>
  </si>
  <si>
    <t xml:space="preserve">Задолженность за содержан. на 01.10.2016г. </t>
  </si>
  <si>
    <t>Задолженность по текущему ремонту на 01.10.2016г.</t>
  </si>
  <si>
    <t xml:space="preserve">Задолженность за содержан. на 31.12.2016г. </t>
  </si>
  <si>
    <t>Задолженность по текущему ремонту  на 31.12.2016г.</t>
  </si>
  <si>
    <t>Задолженность по текущему ремонту на 31.12.2016г.</t>
  </si>
  <si>
    <t>Содержание на 01.10.2016г.</t>
  </si>
  <si>
    <t>Содержание на 31.12.2016г.</t>
  </si>
  <si>
    <t>Текущий ремонт на 31.12.2016г.</t>
  </si>
  <si>
    <t>за  4 квартал 2016г.</t>
  </si>
  <si>
    <t>Задолженность  за содержание на 01.10.2016г.</t>
  </si>
  <si>
    <t>Задолженность  за содержание на 31.12.2015г.</t>
  </si>
  <si>
    <t>Текущий ремонт на 31.12.2015г.</t>
  </si>
  <si>
    <t>Текущий ремонт на 01.10.16г.</t>
  </si>
  <si>
    <t>Накопительный фонд  на 31.12.2016г.</t>
  </si>
  <si>
    <t xml:space="preserve">за 4 квартал 2016г. </t>
  </si>
  <si>
    <t>Задолженность по содерж. на 01.10.2016г.</t>
  </si>
  <si>
    <t>Задолженность по содерж. на 31.12.2016г.</t>
  </si>
  <si>
    <t>Задолженность по оплате за насос на 01.10.2016г.</t>
  </si>
  <si>
    <t>Задолженность по оплате за насос на 31.12.2016г.</t>
  </si>
  <si>
    <t xml:space="preserve">Задолженность за содержание на 01.10.2016г. </t>
  </si>
  <si>
    <t xml:space="preserve">Задолженность за содержание на 31.12.2016г. </t>
  </si>
  <si>
    <t xml:space="preserve">Задолженность за содерж. на 01.10.2016г. </t>
  </si>
  <si>
    <t xml:space="preserve">Задолженность за содерж. на 31.12.2016г. </t>
  </si>
  <si>
    <t xml:space="preserve">Задолженность по содерж. на 01.10.2016г. </t>
  </si>
  <si>
    <t xml:space="preserve">Задолженность по содерж. на 31.12.2016г. </t>
  </si>
  <si>
    <t>Задолженность по текущ. ремонту на 01.10.2016г.</t>
  </si>
  <si>
    <t>Задолженность за содерж на 01.10.2016г.</t>
  </si>
  <si>
    <t>Задолженность по текущ. ремонту на 31.12.2016г.</t>
  </si>
  <si>
    <t>Акт б/н от 03.10.2016г.</t>
  </si>
  <si>
    <t>ИТОГО: остаток по текущему ремонту на 01.01.2017г.</t>
  </si>
  <si>
    <t>Текущий и заявочный ремонт:</t>
  </si>
  <si>
    <t>Акт б/н 20.10.2016г.</t>
  </si>
  <si>
    <t>Акт б/н от 29.10.2016г.</t>
  </si>
  <si>
    <t>Акт б/н от 20.12.2016г.</t>
  </si>
  <si>
    <t>Акт б/н от 30.11.2016г.</t>
  </si>
  <si>
    <t>Акт б/н от 28.10.2016г.</t>
  </si>
  <si>
    <t>Акт б/н от 10.11.2016г.</t>
  </si>
  <si>
    <t>Акт б/н от 01.11.2016г.</t>
  </si>
  <si>
    <t>Акт б/н от 27.12.2016г.</t>
  </si>
  <si>
    <t>Акт б/н от 30.12.2016г.</t>
  </si>
  <si>
    <t>Акт б/н от 05.10.2016г.</t>
  </si>
  <si>
    <t>Акт б/н от 08.11.2016г.</t>
  </si>
  <si>
    <t>Акт б/н от 12.12.2016г.</t>
  </si>
  <si>
    <t>Акт б/н от 14.11.2016г.</t>
  </si>
  <si>
    <t>Акт б/н от 25.10.2016г.</t>
  </si>
  <si>
    <t>Акт б/н от 23.12.2016г.</t>
  </si>
  <si>
    <t>Акт б/н от 16.12.2016г.</t>
  </si>
  <si>
    <t>Акт б/н от 24.11.2016г.</t>
  </si>
  <si>
    <t>Акт б/н от 05.12.2016г.</t>
  </si>
  <si>
    <t>Акт б/н от 15.12.2016г.</t>
  </si>
  <si>
    <t>Акт б/н от 21.12.2016г.</t>
  </si>
  <si>
    <t>ИТОГО: остаток по задолженности по содержанию на 01.01.2017г.</t>
  </si>
  <si>
    <t>Акт б/н от 23.11.2016г.</t>
  </si>
  <si>
    <t>Акт б/н от 20.11.2016г.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</si>
</sst>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1" xfId="0" applyFont="1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4" xfId="0" applyBorder="1" applyAlignment="1">
      <alignment horizontal="left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2" fontId="0" fillId="0" borderId="22" xfId="0" applyNumberForma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2" fontId="0" fillId="0" borderId="29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22" workbookViewId="0">
      <selection activeCell="A39" sqref="A39:XFD39"/>
    </sheetView>
  </sheetViews>
  <sheetFormatPr defaultRowHeight="15" x14ac:dyDescent="0.25"/>
  <sheetData>
    <row r="1" spans="1:9" ht="18.75" x14ac:dyDescent="0.3">
      <c r="A1" s="105" t="s">
        <v>21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06" t="s">
        <v>75</v>
      </c>
      <c r="D2" s="106"/>
      <c r="E2" s="106"/>
      <c r="F2" s="106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76</v>
      </c>
      <c r="B4" s="22"/>
      <c r="C4" s="22"/>
      <c r="D4" s="22"/>
      <c r="E4" s="22"/>
      <c r="F4" s="22"/>
      <c r="G4" s="95"/>
      <c r="H4" s="23">
        <v>204682.69000000003</v>
      </c>
      <c r="I4" s="93"/>
    </row>
    <row r="5" spans="1:9" x14ac:dyDescent="0.25">
      <c r="A5" s="89"/>
      <c r="B5" s="90"/>
      <c r="C5" s="90"/>
      <c r="D5" s="90"/>
      <c r="E5" s="90"/>
      <c r="F5" s="90"/>
      <c r="G5" s="91"/>
      <c r="H5" s="92"/>
      <c r="I5" s="93"/>
    </row>
    <row r="6" spans="1:9" x14ac:dyDescent="0.25">
      <c r="A6" s="89" t="s">
        <v>84</v>
      </c>
      <c r="B6" s="90"/>
      <c r="C6" s="90"/>
      <c r="D6" s="90"/>
      <c r="E6" s="90"/>
      <c r="F6" s="90"/>
      <c r="G6" s="91"/>
      <c r="H6" s="23">
        <v>272255.15000000002</v>
      </c>
      <c r="I6" s="24"/>
    </row>
    <row r="7" spans="1:9" x14ac:dyDescent="0.25">
      <c r="A7" s="21" t="s">
        <v>68</v>
      </c>
      <c r="B7" s="22"/>
      <c r="C7" s="22"/>
      <c r="D7" s="22"/>
      <c r="E7" s="22"/>
      <c r="F7" s="22"/>
      <c r="G7" s="95"/>
      <c r="H7" s="92">
        <v>23262.06</v>
      </c>
      <c r="I7" s="93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96">
        <v>8340</v>
      </c>
      <c r="I8" s="97"/>
    </row>
    <row r="9" spans="1:9" ht="15.75" thickBot="1" x14ac:dyDescent="0.3">
      <c r="A9" s="38"/>
      <c r="B9" s="94"/>
      <c r="C9" s="94"/>
      <c r="D9" s="94"/>
      <c r="E9" s="94"/>
      <c r="F9" s="94"/>
      <c r="G9" s="39"/>
      <c r="H9" s="38"/>
      <c r="I9" s="39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H11+H14+H18+H19+H20+H21+H23+H24+H25+H26</f>
        <v>122705.47999999998</v>
      </c>
      <c r="I10" s="99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 t="s">
        <v>62</v>
      </c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/>
      <c r="I18" s="80"/>
    </row>
    <row r="19" spans="1:9" x14ac:dyDescent="0.25">
      <c r="A19" s="40" t="s">
        <v>52</v>
      </c>
      <c r="B19" s="41"/>
      <c r="C19" s="41"/>
      <c r="D19" s="41"/>
      <c r="E19" s="41"/>
      <c r="F19" s="41"/>
      <c r="G19" s="48"/>
      <c r="H19" s="87">
        <v>1956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4364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21093.09</v>
      </c>
      <c r="I23" s="39"/>
    </row>
    <row r="24" spans="1:9" x14ac:dyDescent="0.25">
      <c r="A24" s="40" t="s">
        <v>57</v>
      </c>
      <c r="B24" s="41"/>
      <c r="C24" s="41"/>
      <c r="D24" s="41"/>
      <c r="E24" s="41"/>
      <c r="F24" s="41"/>
      <c r="G24" s="48"/>
      <c r="H24" s="87">
        <v>71137.48</v>
      </c>
      <c r="I24" s="88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21839.21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ht="15.75" thickBot="1" x14ac:dyDescent="0.3">
      <c r="A27" s="61" t="s">
        <v>1</v>
      </c>
      <c r="B27" s="62"/>
      <c r="C27" s="62"/>
      <c r="D27" s="62"/>
      <c r="E27" s="62"/>
      <c r="F27" s="62"/>
      <c r="G27" s="63"/>
      <c r="H27" s="64">
        <v>113937.08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>
        <f>H30+H32</f>
        <v>67493</v>
      </c>
      <c r="I29" s="52"/>
    </row>
    <row r="30" spans="1:9" x14ac:dyDescent="0.25">
      <c r="A30" s="12" t="s">
        <v>120</v>
      </c>
      <c r="B30" s="13"/>
      <c r="C30" s="13"/>
      <c r="D30" s="13"/>
      <c r="E30" s="13"/>
      <c r="F30" s="13"/>
      <c r="G30" s="14"/>
      <c r="H30" s="15">
        <v>66590</v>
      </c>
      <c r="I30" s="16"/>
    </row>
    <row r="31" spans="1:9" x14ac:dyDescent="0.25">
      <c r="A31" s="40" t="s">
        <v>122</v>
      </c>
      <c r="B31" s="41"/>
      <c r="C31" s="41"/>
      <c r="D31" s="41"/>
      <c r="E31" s="41"/>
      <c r="F31" s="41"/>
      <c r="G31" s="48"/>
      <c r="H31" s="38"/>
      <c r="I31" s="39"/>
    </row>
    <row r="32" spans="1:9" x14ac:dyDescent="0.25">
      <c r="A32" s="71" t="s">
        <v>123</v>
      </c>
      <c r="B32" s="72"/>
      <c r="C32" s="72"/>
      <c r="D32" s="72"/>
      <c r="E32" s="72"/>
      <c r="F32" s="72"/>
      <c r="G32" s="73"/>
      <c r="H32" s="74">
        <v>903</v>
      </c>
      <c r="I32" s="75"/>
    </row>
    <row r="33" spans="1:15" ht="15.75" thickBot="1" x14ac:dyDescent="0.3">
      <c r="A33" s="30"/>
      <c r="B33" s="31"/>
      <c r="C33" s="31"/>
      <c r="D33" s="31"/>
      <c r="E33" s="31"/>
      <c r="F33" s="31"/>
      <c r="G33" s="32"/>
      <c r="H33" s="33"/>
      <c r="I33" s="34"/>
    </row>
    <row r="34" spans="1:15" ht="15.75" thickBot="1" x14ac:dyDescent="0.3">
      <c r="A34" s="17" t="s">
        <v>14</v>
      </c>
      <c r="B34" s="18"/>
      <c r="C34" s="18"/>
      <c r="D34" s="18"/>
      <c r="E34" s="18"/>
      <c r="F34" s="18"/>
      <c r="G34" s="51"/>
      <c r="H34" s="19">
        <f>H10+H29</f>
        <v>190198.47999999998</v>
      </c>
      <c r="I34" s="52"/>
      <c r="O34">
        <v>0</v>
      </c>
    </row>
    <row r="35" spans="1:15" x14ac:dyDescent="0.25">
      <c r="A35" s="53"/>
      <c r="B35" s="54"/>
      <c r="C35" s="54"/>
      <c r="D35" s="54"/>
      <c r="E35" s="54"/>
      <c r="F35" s="54"/>
      <c r="G35" s="55"/>
      <c r="H35" s="56"/>
      <c r="I35" s="57"/>
    </row>
    <row r="36" spans="1:15" x14ac:dyDescent="0.25">
      <c r="A36" s="21" t="s">
        <v>77</v>
      </c>
      <c r="B36" s="22"/>
      <c r="C36" s="22"/>
      <c r="D36" s="22"/>
      <c r="E36" s="22"/>
      <c r="F36" s="22"/>
      <c r="G36" s="22"/>
      <c r="H36" s="25">
        <f>H4+H10-H27</f>
        <v>213451.09000000003</v>
      </c>
      <c r="I36" s="11"/>
    </row>
    <row r="37" spans="1:15" x14ac:dyDescent="0.25">
      <c r="A37" s="21" t="s">
        <v>78</v>
      </c>
      <c r="B37" s="22"/>
      <c r="C37" s="22"/>
      <c r="D37" s="22"/>
      <c r="E37" s="22"/>
      <c r="F37" s="22"/>
      <c r="G37" s="22"/>
      <c r="H37" s="23">
        <f>H6+H7+H8-H29</f>
        <v>236364.21000000002</v>
      </c>
      <c r="I37" s="24"/>
    </row>
    <row r="38" spans="1:15" ht="15.75" thickBot="1" x14ac:dyDescent="0.3">
      <c r="A38" s="26"/>
      <c r="B38" s="27"/>
      <c r="C38" s="27"/>
      <c r="D38" s="27"/>
      <c r="E38" s="27"/>
      <c r="F38" s="27"/>
      <c r="G38" s="27"/>
      <c r="H38" s="28"/>
      <c r="I38" s="29"/>
    </row>
    <row r="39" spans="1:15" ht="15.75" thickBot="1" x14ac:dyDescent="0.3">
      <c r="A39" s="17" t="s">
        <v>121</v>
      </c>
      <c r="B39" s="18"/>
      <c r="C39" s="18"/>
      <c r="D39" s="18"/>
      <c r="E39" s="18"/>
      <c r="F39" s="18"/>
      <c r="G39" s="18"/>
      <c r="H39" s="19">
        <f>H37-H36</f>
        <v>22913.119999999995</v>
      </c>
      <c r="I39" s="20"/>
    </row>
    <row r="40" spans="1:15" x14ac:dyDescent="0.25">
      <c r="A40" s="8"/>
      <c r="B40" s="9"/>
      <c r="C40" s="9"/>
      <c r="D40" s="9"/>
      <c r="E40" s="9"/>
      <c r="F40" s="9"/>
      <c r="G40" s="9"/>
      <c r="H40" s="10"/>
      <c r="I40" s="11"/>
    </row>
    <row r="41" spans="1:15" x14ac:dyDescent="0.25">
      <c r="A41" s="36" t="s">
        <v>15</v>
      </c>
      <c r="B41" s="37"/>
      <c r="C41" s="37"/>
      <c r="D41" s="37"/>
      <c r="E41" s="37"/>
      <c r="F41" s="37"/>
      <c r="G41" s="37"/>
      <c r="H41" s="38"/>
      <c r="I41" s="39"/>
    </row>
    <row r="42" spans="1:15" x14ac:dyDescent="0.25">
      <c r="A42" s="40" t="s">
        <v>16</v>
      </c>
      <c r="B42" s="41"/>
      <c r="C42" s="41"/>
      <c r="D42" s="41"/>
      <c r="E42" s="41"/>
      <c r="F42" s="41"/>
      <c r="G42" s="41"/>
      <c r="H42" s="42">
        <v>12</v>
      </c>
      <c r="I42" s="43"/>
    </row>
    <row r="43" spans="1:15" ht="15.75" thickBot="1" x14ac:dyDescent="0.3">
      <c r="A43" s="44" t="s">
        <v>55</v>
      </c>
      <c r="B43" s="45"/>
      <c r="C43" s="45"/>
      <c r="D43" s="45"/>
      <c r="E43" s="45"/>
      <c r="F43" s="45"/>
      <c r="G43" s="45"/>
      <c r="H43" s="46">
        <f>(H10/H27+H29/H7)*H42</f>
        <v>47.740536020670284</v>
      </c>
      <c r="I43" s="47"/>
    </row>
    <row r="46" spans="1:15" x14ac:dyDescent="0.25">
      <c r="A46" s="35" t="s">
        <v>19</v>
      </c>
      <c r="B46" s="35"/>
      <c r="C46" s="35"/>
      <c r="G46" s="35" t="s">
        <v>20</v>
      </c>
      <c r="H46" s="35"/>
      <c r="I46" s="35"/>
    </row>
  </sheetData>
  <mergeCells count="84">
    <mergeCell ref="A1:I1"/>
    <mergeCell ref="C2:F2"/>
    <mergeCell ref="A3:G3"/>
    <mergeCell ref="H3:I3"/>
    <mergeCell ref="A4:G4"/>
    <mergeCell ref="H4:I4"/>
    <mergeCell ref="A13:G13"/>
    <mergeCell ref="H13:I13"/>
    <mergeCell ref="A31:G31"/>
    <mergeCell ref="H31:I31"/>
    <mergeCell ref="A7:G7"/>
    <mergeCell ref="H7:I7"/>
    <mergeCell ref="A8:G8"/>
    <mergeCell ref="H8:I8"/>
    <mergeCell ref="A10:G10"/>
    <mergeCell ref="H10:I10"/>
    <mergeCell ref="A11:G11"/>
    <mergeCell ref="H11:I11"/>
    <mergeCell ref="A12:G12"/>
    <mergeCell ref="H12:I12"/>
    <mergeCell ref="A14:G14"/>
    <mergeCell ref="H14:I14"/>
    <mergeCell ref="A5:G5"/>
    <mergeCell ref="H5:I5"/>
    <mergeCell ref="A6:G6"/>
    <mergeCell ref="H6:I6"/>
    <mergeCell ref="A9:G9"/>
    <mergeCell ref="H9:I9"/>
    <mergeCell ref="A19:G19"/>
    <mergeCell ref="H19:I19"/>
    <mergeCell ref="A20:G20"/>
    <mergeCell ref="H20:I20"/>
    <mergeCell ref="A24:G24"/>
    <mergeCell ref="H24:I24"/>
    <mergeCell ref="A21:G21"/>
    <mergeCell ref="H21:I21"/>
    <mergeCell ref="A22:G22"/>
    <mergeCell ref="H22:I22"/>
    <mergeCell ref="A23:G23"/>
    <mergeCell ref="H23:I23"/>
    <mergeCell ref="A15:G16"/>
    <mergeCell ref="H15:I16"/>
    <mergeCell ref="A17:G17"/>
    <mergeCell ref="H17:I17"/>
    <mergeCell ref="A18:G18"/>
    <mergeCell ref="H18:I18"/>
    <mergeCell ref="A25:G25"/>
    <mergeCell ref="H25:I25"/>
    <mergeCell ref="A34:G34"/>
    <mergeCell ref="H34:I34"/>
    <mergeCell ref="A35:G35"/>
    <mergeCell ref="H35:I35"/>
    <mergeCell ref="A29:G29"/>
    <mergeCell ref="H29:I29"/>
    <mergeCell ref="A28:G28"/>
    <mergeCell ref="H28:I28"/>
    <mergeCell ref="A27:G27"/>
    <mergeCell ref="H27:I27"/>
    <mergeCell ref="A26:G26"/>
    <mergeCell ref="H26:I26"/>
    <mergeCell ref="A32:G32"/>
    <mergeCell ref="H32:I32"/>
    <mergeCell ref="A46:C46"/>
    <mergeCell ref="G46:I46"/>
    <mergeCell ref="A41:G41"/>
    <mergeCell ref="H41:I41"/>
    <mergeCell ref="A42:G42"/>
    <mergeCell ref="H42:I42"/>
    <mergeCell ref="A43:G43"/>
    <mergeCell ref="H43:I43"/>
    <mergeCell ref="A40:G40"/>
    <mergeCell ref="H40:I40"/>
    <mergeCell ref="A30:G30"/>
    <mergeCell ref="H30:I30"/>
    <mergeCell ref="A39:G39"/>
    <mergeCell ref="H39:I39"/>
    <mergeCell ref="A37:G37"/>
    <mergeCell ref="H37:I37"/>
    <mergeCell ref="A36:G36"/>
    <mergeCell ref="H36:I36"/>
    <mergeCell ref="A38:G38"/>
    <mergeCell ref="H38:I38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activeCell="K17" sqref="K17"/>
    </sheetView>
  </sheetViews>
  <sheetFormatPr defaultRowHeight="15" x14ac:dyDescent="0.25"/>
  <sheetData>
    <row r="1" spans="1:9" ht="18.75" x14ac:dyDescent="0.3">
      <c r="A1" s="105" t="s">
        <v>31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106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89" t="s">
        <v>107</v>
      </c>
      <c r="B4" s="90"/>
      <c r="C4" s="90"/>
      <c r="D4" s="90"/>
      <c r="E4" s="90"/>
      <c r="F4" s="90"/>
      <c r="G4" s="152"/>
      <c r="H4" s="25">
        <v>89069.62000000001</v>
      </c>
      <c r="I4" s="108"/>
    </row>
    <row r="5" spans="1:9" x14ac:dyDescent="0.25">
      <c r="A5" s="38"/>
      <c r="B5" s="94"/>
      <c r="C5" s="94"/>
      <c r="D5" s="94"/>
      <c r="E5" s="94"/>
      <c r="F5" s="94"/>
      <c r="G5" s="39"/>
      <c r="H5" s="92"/>
      <c r="I5" s="93"/>
    </row>
    <row r="6" spans="1:9" x14ac:dyDescent="0.25">
      <c r="A6" s="21" t="s">
        <v>81</v>
      </c>
      <c r="B6" s="22"/>
      <c r="C6" s="22"/>
      <c r="D6" s="22"/>
      <c r="E6" s="22"/>
      <c r="F6" s="22"/>
      <c r="G6" s="95"/>
      <c r="H6" s="155">
        <v>358727.66</v>
      </c>
      <c r="I6" s="184"/>
    </row>
    <row r="7" spans="1:9" x14ac:dyDescent="0.25">
      <c r="A7" s="21" t="s">
        <v>68</v>
      </c>
      <c r="B7" s="22"/>
      <c r="C7" s="22"/>
      <c r="D7" s="22"/>
      <c r="E7" s="22"/>
      <c r="F7" s="22"/>
      <c r="G7" s="95"/>
      <c r="H7" s="92">
        <v>21876.240000000002</v>
      </c>
      <c r="I7" s="93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1440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83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H11+H12+H13+H14+H15+H17+H18+H30+H20+H21+H22+H23+H24+H25+H26+H19</f>
        <v>100680.52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03">
        <v>630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03"/>
      <c r="H18" s="204"/>
      <c r="I18" s="205"/>
    </row>
    <row r="19" spans="1:9" x14ac:dyDescent="0.25">
      <c r="A19" s="81" t="s">
        <v>53</v>
      </c>
      <c r="B19" s="82"/>
      <c r="C19" s="82"/>
      <c r="D19" s="82"/>
      <c r="E19" s="82"/>
      <c r="F19" s="82"/>
      <c r="G19" s="83"/>
      <c r="H19" s="199">
        <v>1428</v>
      </c>
      <c r="I19" s="200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211">
        <v>3273</v>
      </c>
      <c r="I20" s="212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209"/>
      <c r="I21" s="210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209"/>
      <c r="I22" s="21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211">
        <v>15516.9</v>
      </c>
      <c r="I23" s="212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199">
        <v>59309.04</v>
      </c>
      <c r="I24" s="200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199">
        <v>18207.88</v>
      </c>
      <c r="I25" s="20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s="1" customFormat="1" ht="15.75" thickBot="1" x14ac:dyDescent="0.3">
      <c r="A27" s="61" t="s">
        <v>1</v>
      </c>
      <c r="B27" s="62"/>
      <c r="C27" s="62"/>
      <c r="D27" s="62"/>
      <c r="E27" s="62"/>
      <c r="F27" s="62"/>
      <c r="G27" s="63"/>
      <c r="H27" s="19">
        <v>111843.88</v>
      </c>
      <c r="I27" s="52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194"/>
      <c r="I28" s="195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/>
      <c r="I29" s="52"/>
    </row>
    <row r="30" spans="1:9" ht="15.75" thickBot="1" x14ac:dyDescent="0.3">
      <c r="A30" s="206" t="s">
        <v>122</v>
      </c>
      <c r="B30" s="207"/>
      <c r="C30" s="207"/>
      <c r="D30" s="207"/>
      <c r="E30" s="207"/>
      <c r="F30" s="207"/>
      <c r="G30" s="208"/>
      <c r="H30" s="194"/>
      <c r="I30" s="195"/>
    </row>
    <row r="31" spans="1:9" ht="15.75" thickBot="1" x14ac:dyDescent="0.3">
      <c r="A31" s="196" t="s">
        <v>14</v>
      </c>
      <c r="B31" s="197"/>
      <c r="C31" s="197"/>
      <c r="D31" s="197"/>
      <c r="E31" s="197"/>
      <c r="F31" s="197"/>
      <c r="G31" s="198"/>
      <c r="H31" s="33">
        <f>H10+H29</f>
        <v>100680.52</v>
      </c>
      <c r="I31" s="34"/>
    </row>
    <row r="32" spans="1:9" x14ac:dyDescent="0.25">
      <c r="A32" s="143"/>
      <c r="B32" s="144"/>
      <c r="C32" s="144"/>
      <c r="D32" s="144"/>
      <c r="E32" s="144"/>
      <c r="F32" s="144"/>
      <c r="G32" s="124"/>
      <c r="H32" s="53"/>
      <c r="I32" s="55"/>
    </row>
    <row r="33" spans="1:9" x14ac:dyDescent="0.25">
      <c r="A33" s="89" t="s">
        <v>108</v>
      </c>
      <c r="B33" s="90"/>
      <c r="C33" s="90"/>
      <c r="D33" s="90"/>
      <c r="E33" s="90"/>
      <c r="F33" s="90"/>
      <c r="G33" s="152"/>
      <c r="H33" s="23">
        <f>H4+H10-H27</f>
        <v>77906.260000000009</v>
      </c>
      <c r="I33" s="24"/>
    </row>
    <row r="34" spans="1:9" x14ac:dyDescent="0.25">
      <c r="A34" s="21" t="s">
        <v>95</v>
      </c>
      <c r="B34" s="22"/>
      <c r="C34" s="22"/>
      <c r="D34" s="22"/>
      <c r="E34" s="22"/>
      <c r="F34" s="22"/>
      <c r="G34" s="95"/>
      <c r="H34" s="23">
        <f>H6-H7-H8+H29</f>
        <v>335411.42</v>
      </c>
      <c r="I34" s="24"/>
    </row>
    <row r="35" spans="1:9" x14ac:dyDescent="0.25">
      <c r="A35" s="191"/>
      <c r="B35" s="192"/>
      <c r="C35" s="192"/>
      <c r="D35" s="192"/>
      <c r="E35" s="192"/>
      <c r="F35" s="192"/>
      <c r="G35" s="193"/>
      <c r="H35" s="38"/>
      <c r="I35" s="39"/>
    </row>
    <row r="36" spans="1:9" x14ac:dyDescent="0.25">
      <c r="A36" s="89" t="s">
        <v>15</v>
      </c>
      <c r="B36" s="90"/>
      <c r="C36" s="90"/>
      <c r="D36" s="90"/>
      <c r="E36" s="90"/>
      <c r="F36" s="90"/>
      <c r="G36" s="91"/>
      <c r="H36" s="79"/>
      <c r="I36" s="80"/>
    </row>
    <row r="37" spans="1:9" x14ac:dyDescent="0.25">
      <c r="A37" s="40" t="s">
        <v>16</v>
      </c>
      <c r="B37" s="41"/>
      <c r="C37" s="41"/>
      <c r="D37" s="41"/>
      <c r="E37" s="41"/>
      <c r="F37" s="41"/>
      <c r="G37" s="48"/>
      <c r="H37" s="42">
        <v>12</v>
      </c>
      <c r="I37" s="43"/>
    </row>
    <row r="38" spans="1:9" ht="15.75" thickBot="1" x14ac:dyDescent="0.3">
      <c r="A38" s="44" t="s">
        <v>58</v>
      </c>
      <c r="B38" s="45"/>
      <c r="C38" s="45"/>
      <c r="D38" s="45"/>
      <c r="E38" s="45"/>
      <c r="F38" s="45"/>
      <c r="G38" s="110"/>
      <c r="H38" s="111">
        <f>(H10/H27+H29/H7)*H37</f>
        <v>10.802256144904844</v>
      </c>
      <c r="I38" s="112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4"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  <mergeCell ref="A7:G7"/>
    <mergeCell ref="H7:I7"/>
    <mergeCell ref="A9:G9"/>
    <mergeCell ref="H9:I9"/>
    <mergeCell ref="A8:G8"/>
    <mergeCell ref="H8:I8"/>
    <mergeCell ref="A17:G17"/>
    <mergeCell ref="H17:I17"/>
    <mergeCell ref="A18:G18"/>
    <mergeCell ref="H18:I18"/>
    <mergeCell ref="A30:G30"/>
    <mergeCell ref="H30:I30"/>
    <mergeCell ref="H19:I19"/>
    <mergeCell ref="A19:G19"/>
    <mergeCell ref="A21:G21"/>
    <mergeCell ref="H21:I21"/>
    <mergeCell ref="A22:G22"/>
    <mergeCell ref="H22:I22"/>
    <mergeCell ref="A20:G20"/>
    <mergeCell ref="H20:I20"/>
    <mergeCell ref="A23:G23"/>
    <mergeCell ref="H23:I23"/>
    <mergeCell ref="A10:G10"/>
    <mergeCell ref="H10:I10"/>
    <mergeCell ref="A14:G14"/>
    <mergeCell ref="H14:I14"/>
    <mergeCell ref="A15:G16"/>
    <mergeCell ref="H15:I16"/>
    <mergeCell ref="A11:G11"/>
    <mergeCell ref="H11:I11"/>
    <mergeCell ref="A12:G12"/>
    <mergeCell ref="H12:I12"/>
    <mergeCell ref="A13:G13"/>
    <mergeCell ref="H13:I1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33:G33"/>
    <mergeCell ref="H33:I33"/>
    <mergeCell ref="A32:G32"/>
    <mergeCell ref="H32:I32"/>
    <mergeCell ref="A29:G29"/>
    <mergeCell ref="H29:I29"/>
    <mergeCell ref="A31:G31"/>
    <mergeCell ref="H31:I31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M27" sqref="M27"/>
    </sheetView>
  </sheetViews>
  <sheetFormatPr defaultRowHeight="15" x14ac:dyDescent="0.25"/>
  <sheetData>
    <row r="1" spans="1:9" ht="18.75" x14ac:dyDescent="0.3">
      <c r="A1" s="105" t="s">
        <v>36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123">
        <v>97226.35</v>
      </c>
      <c r="I4" s="216"/>
    </row>
    <row r="5" spans="1:9" x14ac:dyDescent="0.25">
      <c r="A5" s="21"/>
      <c r="B5" s="22"/>
      <c r="C5" s="22"/>
      <c r="D5" s="22"/>
      <c r="E5" s="22"/>
      <c r="F5" s="22"/>
      <c r="G5" s="22"/>
      <c r="H5" s="92"/>
      <c r="I5" s="93"/>
    </row>
    <row r="6" spans="1:9" x14ac:dyDescent="0.25">
      <c r="A6" s="21" t="s">
        <v>93</v>
      </c>
      <c r="B6" s="22"/>
      <c r="C6" s="22"/>
      <c r="D6" s="22"/>
      <c r="E6" s="22"/>
      <c r="F6" s="22"/>
      <c r="G6" s="95"/>
      <c r="H6" s="23">
        <v>43470.1</v>
      </c>
      <c r="I6" s="24"/>
    </row>
    <row r="7" spans="1:9" x14ac:dyDescent="0.25">
      <c r="A7" s="21" t="s">
        <v>68</v>
      </c>
      <c r="B7" s="22"/>
      <c r="C7" s="22"/>
      <c r="D7" s="22"/>
      <c r="E7" s="22"/>
      <c r="F7" s="22"/>
      <c r="G7" s="95"/>
      <c r="H7" s="23">
        <v>4803.0600000000004</v>
      </c>
      <c r="I7" s="24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96">
        <v>1020</v>
      </c>
      <c r="I8" s="97"/>
    </row>
    <row r="9" spans="1:9" ht="15.75" thickBot="1" x14ac:dyDescent="0.3">
      <c r="A9" s="38"/>
      <c r="B9" s="94"/>
      <c r="C9" s="94"/>
      <c r="D9" s="94"/>
      <c r="E9" s="94"/>
      <c r="F9" s="94"/>
      <c r="G9" s="39"/>
      <c r="H9" s="38"/>
      <c r="I9" s="39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H11+H12+H13+H14+H15+H17+H18+H30+H20+H21+H22+H23+H24+H25+H26+H19</f>
        <v>26076.46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18">
        <v>0</v>
      </c>
      <c r="I11" s="119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96">
        <v>549</v>
      </c>
      <c r="I19" s="97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38">
        <v>1047.3599999999999</v>
      </c>
      <c r="I20" s="39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87">
        <v>3696.75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14129.8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4337.8500000000004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s="1" customFormat="1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23523.69</v>
      </c>
      <c r="I27" s="147"/>
    </row>
    <row r="28" spans="1:9" s="1" customFormat="1" ht="15.75" thickBot="1" x14ac:dyDescent="0.3">
      <c r="A28" s="107"/>
      <c r="B28" s="215"/>
      <c r="C28" s="215"/>
      <c r="D28" s="215"/>
      <c r="E28" s="215"/>
      <c r="F28" s="215"/>
      <c r="G28" s="20"/>
      <c r="H28" s="107"/>
      <c r="I28" s="2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/>
      <c r="I29" s="20"/>
    </row>
    <row r="30" spans="1:9" ht="15.75" thickBot="1" x14ac:dyDescent="0.3">
      <c r="A30" s="113" t="s">
        <v>122</v>
      </c>
      <c r="B30" s="114"/>
      <c r="C30" s="114"/>
      <c r="D30" s="114"/>
      <c r="E30" s="114"/>
      <c r="F30" s="114"/>
      <c r="G30" s="114"/>
      <c r="H30" s="116"/>
      <c r="I30" s="117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18"/>
      <c r="H31" s="213">
        <f>H10+H29</f>
        <v>26076.46</v>
      </c>
      <c r="I31" s="214"/>
    </row>
    <row r="32" spans="1:9" x14ac:dyDescent="0.25">
      <c r="A32" s="53"/>
      <c r="B32" s="54"/>
      <c r="C32" s="54"/>
      <c r="D32" s="54"/>
      <c r="E32" s="54"/>
      <c r="F32" s="54"/>
      <c r="G32" s="54"/>
      <c r="H32" s="53"/>
      <c r="I32" s="55"/>
    </row>
    <row r="33" spans="1:9" x14ac:dyDescent="0.25">
      <c r="A33" s="21" t="s">
        <v>90</v>
      </c>
      <c r="B33" s="22"/>
      <c r="C33" s="22"/>
      <c r="D33" s="22"/>
      <c r="E33" s="22"/>
      <c r="F33" s="22"/>
      <c r="G33" s="22"/>
      <c r="H33" s="23">
        <f>H4+H10-H27</f>
        <v>99779.12</v>
      </c>
      <c r="I33" s="24"/>
    </row>
    <row r="34" spans="1:9" x14ac:dyDescent="0.25">
      <c r="A34" s="21" t="s">
        <v>96</v>
      </c>
      <c r="B34" s="22"/>
      <c r="C34" s="22"/>
      <c r="D34" s="22"/>
      <c r="E34" s="22"/>
      <c r="F34" s="22"/>
      <c r="G34" s="22"/>
      <c r="H34" s="23">
        <f>H6-H7-H8+H29</f>
        <v>37647.040000000001</v>
      </c>
      <c r="I34" s="24"/>
    </row>
    <row r="35" spans="1:9" x14ac:dyDescent="0.25">
      <c r="A35" s="89"/>
      <c r="B35" s="90"/>
      <c r="C35" s="90"/>
      <c r="D35" s="90"/>
      <c r="E35" s="90"/>
      <c r="F35" s="90"/>
      <c r="G35" s="152"/>
      <c r="H35" s="92"/>
      <c r="I35" s="93"/>
    </row>
    <row r="36" spans="1:9" x14ac:dyDescent="0.25">
      <c r="A36" s="81" t="s">
        <v>15</v>
      </c>
      <c r="B36" s="82"/>
      <c r="C36" s="82"/>
      <c r="D36" s="82"/>
      <c r="E36" s="82"/>
      <c r="F36" s="82"/>
      <c r="G36" s="148"/>
      <c r="H36" s="79"/>
      <c r="I36" s="80"/>
    </row>
    <row r="37" spans="1:9" x14ac:dyDescent="0.25">
      <c r="A37" s="40" t="s">
        <v>16</v>
      </c>
      <c r="B37" s="41"/>
      <c r="C37" s="41"/>
      <c r="D37" s="41"/>
      <c r="E37" s="41"/>
      <c r="F37" s="41"/>
      <c r="G37" s="41"/>
      <c r="H37" s="23">
        <v>12</v>
      </c>
      <c r="I37" s="24"/>
    </row>
    <row r="38" spans="1:9" ht="15.75" thickBot="1" x14ac:dyDescent="0.3">
      <c r="A38" s="44" t="s">
        <v>55</v>
      </c>
      <c r="B38" s="45"/>
      <c r="C38" s="45"/>
      <c r="D38" s="45"/>
      <c r="E38" s="45"/>
      <c r="F38" s="45"/>
      <c r="G38" s="45"/>
      <c r="H38" s="111">
        <f>H10/H27*H37</f>
        <v>13.302229369626959</v>
      </c>
      <c r="I38" s="112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4"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8:G8"/>
    <mergeCell ref="H8:I8"/>
    <mergeCell ref="A9:G9"/>
    <mergeCell ref="H9:I9"/>
    <mergeCell ref="H6:I6"/>
    <mergeCell ref="A7:G7"/>
    <mergeCell ref="H7:I7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31:G31"/>
    <mergeCell ref="H31:I31"/>
    <mergeCell ref="A26:G26"/>
    <mergeCell ref="H26:I26"/>
    <mergeCell ref="A29:G29"/>
    <mergeCell ref="H29:I29"/>
    <mergeCell ref="A27:G27"/>
    <mergeCell ref="H27:I27"/>
    <mergeCell ref="A28:G28"/>
    <mergeCell ref="H28:I28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32:G32"/>
    <mergeCell ref="H32:I32"/>
    <mergeCell ref="A33:G33"/>
    <mergeCell ref="H33:I33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5" workbookViewId="0">
      <selection activeCell="N42" sqref="N42"/>
    </sheetView>
  </sheetViews>
  <sheetFormatPr defaultRowHeight="15" x14ac:dyDescent="0.25"/>
  <sheetData>
    <row r="1" spans="1:9" ht="18.75" x14ac:dyDescent="0.3">
      <c r="A1" s="105" t="s">
        <v>37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95"/>
      <c r="H4" s="143">
        <v>180933.01</v>
      </c>
      <c r="I4" s="124"/>
    </row>
    <row r="5" spans="1:9" x14ac:dyDescent="0.25">
      <c r="A5" s="21"/>
      <c r="B5" s="22"/>
      <c r="C5" s="22"/>
      <c r="D5" s="22"/>
      <c r="E5" s="22"/>
      <c r="F5" s="22"/>
      <c r="G5" s="95"/>
      <c r="H5" s="92"/>
      <c r="I5" s="93"/>
    </row>
    <row r="6" spans="1:9" x14ac:dyDescent="0.25">
      <c r="A6" s="21" t="s">
        <v>84</v>
      </c>
      <c r="B6" s="22"/>
      <c r="C6" s="22"/>
      <c r="D6" s="22"/>
      <c r="E6" s="22"/>
      <c r="F6" s="22"/>
      <c r="G6" s="95"/>
      <c r="H6" s="23">
        <v>213870.11</v>
      </c>
      <c r="I6" s="24"/>
    </row>
    <row r="7" spans="1:9" x14ac:dyDescent="0.25">
      <c r="A7" s="21" t="s">
        <v>68</v>
      </c>
      <c r="B7" s="72"/>
      <c r="C7" s="72"/>
      <c r="D7" s="72"/>
      <c r="E7" s="72"/>
      <c r="F7" s="72"/>
      <c r="G7" s="73"/>
      <c r="H7" s="23">
        <v>16340.8</v>
      </c>
      <c r="I7" s="24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4620</v>
      </c>
      <c r="I8" s="88"/>
    </row>
    <row r="9" spans="1:9" ht="15.75" thickBot="1" x14ac:dyDescent="0.3">
      <c r="A9" s="38"/>
      <c r="B9" s="94"/>
      <c r="C9" s="94"/>
      <c r="D9" s="94"/>
      <c r="E9" s="94"/>
      <c r="F9" s="94"/>
      <c r="G9" s="39"/>
      <c r="H9" s="38"/>
      <c r="I9" s="39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230">
        <f>H11+H12+H13+H14+H15+H17+H18+H30+H20+H21+H22+H23+H24+H25+H26+H19</f>
        <v>83603.909999999989</v>
      </c>
      <c r="I10" s="231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03">
        <v>2539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03"/>
      <c r="H18" s="79"/>
      <c r="I18" s="80"/>
    </row>
    <row r="19" spans="1:9" x14ac:dyDescent="0.25">
      <c r="A19" s="40" t="s">
        <v>53</v>
      </c>
      <c r="B19" s="41"/>
      <c r="C19" s="41"/>
      <c r="D19" s="41"/>
      <c r="E19" s="41"/>
      <c r="F19" s="41"/>
      <c r="G19" s="48"/>
      <c r="H19" s="228">
        <v>1128</v>
      </c>
      <c r="I19" s="229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2618.4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12509.55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38">
        <v>47814.28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14678.98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s="1" customFormat="1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64235.199999999997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221"/>
      <c r="C29" s="221"/>
      <c r="D29" s="221"/>
      <c r="E29" s="221"/>
      <c r="F29" s="221"/>
      <c r="G29" s="222"/>
      <c r="H29" s="223">
        <f>H31+H32</f>
        <v>236</v>
      </c>
      <c r="I29" s="224"/>
    </row>
    <row r="30" spans="1:9" x14ac:dyDescent="0.25">
      <c r="A30" s="225" t="s">
        <v>122</v>
      </c>
      <c r="B30" s="226"/>
      <c r="C30" s="226"/>
      <c r="D30" s="226"/>
      <c r="E30" s="226"/>
      <c r="F30" s="226"/>
      <c r="G30" s="227"/>
      <c r="H30" s="137"/>
      <c r="I30" s="139"/>
    </row>
    <row r="31" spans="1:9" x14ac:dyDescent="0.25">
      <c r="A31" s="71" t="s">
        <v>129</v>
      </c>
      <c r="B31" s="72"/>
      <c r="C31" s="72"/>
      <c r="D31" s="72"/>
      <c r="E31" s="72"/>
      <c r="F31" s="72"/>
      <c r="G31" s="73"/>
      <c r="H31" s="74">
        <v>118</v>
      </c>
      <c r="I31" s="75"/>
    </row>
    <row r="32" spans="1:9" ht="15.75" thickBot="1" x14ac:dyDescent="0.3">
      <c r="A32" s="162" t="s">
        <v>130</v>
      </c>
      <c r="B32" s="163"/>
      <c r="C32" s="163"/>
      <c r="D32" s="163"/>
      <c r="E32" s="163"/>
      <c r="F32" s="163"/>
      <c r="G32" s="164"/>
      <c r="H32" s="165">
        <v>118</v>
      </c>
      <c r="I32" s="166"/>
    </row>
    <row r="33" spans="1:9" ht="15.75" thickBot="1" x14ac:dyDescent="0.3">
      <c r="A33" s="17" t="s">
        <v>14</v>
      </c>
      <c r="B33" s="18"/>
      <c r="C33" s="18"/>
      <c r="D33" s="18"/>
      <c r="E33" s="18"/>
      <c r="F33" s="18"/>
      <c r="G33" s="51"/>
      <c r="H33" s="19">
        <f>H10+H29</f>
        <v>83839.909999999989</v>
      </c>
      <c r="I33" s="52"/>
    </row>
    <row r="34" spans="1:9" x14ac:dyDescent="0.25">
      <c r="A34" s="49"/>
      <c r="B34" s="185"/>
      <c r="C34" s="185"/>
      <c r="D34" s="185"/>
      <c r="E34" s="185"/>
      <c r="F34" s="185"/>
      <c r="G34" s="50"/>
      <c r="H34" s="137"/>
      <c r="I34" s="139"/>
    </row>
    <row r="35" spans="1:9" x14ac:dyDescent="0.25">
      <c r="A35" s="21" t="s">
        <v>90</v>
      </c>
      <c r="B35" s="22"/>
      <c r="C35" s="22"/>
      <c r="D35" s="22"/>
      <c r="E35" s="22"/>
      <c r="F35" s="22"/>
      <c r="G35" s="95"/>
      <c r="H35" s="217">
        <f>H4+H10-H27</f>
        <v>200301.71999999997</v>
      </c>
      <c r="I35" s="218"/>
    </row>
    <row r="36" spans="1:9" x14ac:dyDescent="0.25">
      <c r="A36" s="21" t="s">
        <v>99</v>
      </c>
      <c r="B36" s="22"/>
      <c r="C36" s="22"/>
      <c r="D36" s="22"/>
      <c r="E36" s="22"/>
      <c r="F36" s="22"/>
      <c r="G36" s="95"/>
      <c r="H36" s="217">
        <f>H6+H7+H8-H29</f>
        <v>234594.90999999997</v>
      </c>
      <c r="I36" s="218"/>
    </row>
    <row r="37" spans="1:9" ht="15.75" thickBot="1" x14ac:dyDescent="0.3">
      <c r="A37" s="92"/>
      <c r="B37" s="109"/>
      <c r="C37" s="109"/>
      <c r="D37" s="109"/>
      <c r="E37" s="109"/>
      <c r="F37" s="109"/>
      <c r="G37" s="93"/>
      <c r="H37" s="92"/>
      <c r="I37" s="93"/>
    </row>
    <row r="38" spans="1:9" ht="15.75" thickBot="1" x14ac:dyDescent="0.3">
      <c r="A38" s="17" t="s">
        <v>121</v>
      </c>
      <c r="B38" s="18"/>
      <c r="C38" s="18"/>
      <c r="D38" s="18"/>
      <c r="E38" s="18"/>
      <c r="F38" s="18"/>
      <c r="G38" s="18"/>
      <c r="H38" s="19">
        <f>H36-H35</f>
        <v>34293.19</v>
      </c>
      <c r="I38" s="20"/>
    </row>
    <row r="39" spans="1:9" x14ac:dyDescent="0.25">
      <c r="A39" s="6"/>
      <c r="B39" s="7"/>
      <c r="C39" s="7"/>
      <c r="D39" s="7"/>
      <c r="E39" s="7"/>
      <c r="F39" s="7"/>
      <c r="G39" s="5"/>
      <c r="H39" s="6"/>
      <c r="I39" s="5"/>
    </row>
    <row r="40" spans="1:9" x14ac:dyDescent="0.25">
      <c r="A40" s="21" t="s">
        <v>15</v>
      </c>
      <c r="B40" s="22"/>
      <c r="C40" s="22"/>
      <c r="D40" s="22"/>
      <c r="E40" s="22"/>
      <c r="F40" s="22"/>
      <c r="G40" s="95"/>
      <c r="H40" s="38"/>
      <c r="I40" s="39"/>
    </row>
    <row r="41" spans="1:9" x14ac:dyDescent="0.25">
      <c r="A41" s="40" t="s">
        <v>16</v>
      </c>
      <c r="B41" s="41"/>
      <c r="C41" s="41"/>
      <c r="D41" s="41"/>
      <c r="E41" s="41"/>
      <c r="F41" s="41"/>
      <c r="G41" s="48"/>
      <c r="H41" s="23">
        <v>10</v>
      </c>
      <c r="I41" s="24"/>
    </row>
    <row r="42" spans="1:9" ht="15.75" thickBot="1" x14ac:dyDescent="0.3">
      <c r="A42" s="44" t="s">
        <v>55</v>
      </c>
      <c r="B42" s="45"/>
      <c r="C42" s="45"/>
      <c r="D42" s="45"/>
      <c r="E42" s="45"/>
      <c r="F42" s="45"/>
      <c r="G42" s="110"/>
      <c r="H42" s="219">
        <f>(H10/H27+H29/H7)*H41</f>
        <v>13.159703557914577</v>
      </c>
      <c r="I42" s="220"/>
    </row>
    <row r="45" spans="1:9" x14ac:dyDescent="0.25">
      <c r="A45" s="35" t="s">
        <v>19</v>
      </c>
      <c r="B45" s="35"/>
      <c r="C45" s="35"/>
      <c r="G45" s="35" t="s">
        <v>20</v>
      </c>
      <c r="H45" s="35"/>
      <c r="I45" s="35"/>
    </row>
  </sheetData>
  <mergeCells count="80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8:G8"/>
    <mergeCell ref="H8:I8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33:G33"/>
    <mergeCell ref="H33:I33"/>
    <mergeCell ref="A26:G26"/>
    <mergeCell ref="H26:I26"/>
    <mergeCell ref="A29:G29"/>
    <mergeCell ref="H29:I29"/>
    <mergeCell ref="A28:G28"/>
    <mergeCell ref="H28:I28"/>
    <mergeCell ref="A27:G27"/>
    <mergeCell ref="H27:I27"/>
    <mergeCell ref="A32:G32"/>
    <mergeCell ref="H32:I32"/>
    <mergeCell ref="A31:G31"/>
    <mergeCell ref="H31:I31"/>
    <mergeCell ref="A34:G34"/>
    <mergeCell ref="H34:I34"/>
    <mergeCell ref="A35:G35"/>
    <mergeCell ref="H35:I35"/>
    <mergeCell ref="A36:G36"/>
    <mergeCell ref="H36:I36"/>
    <mergeCell ref="A37:G37"/>
    <mergeCell ref="H37:I37"/>
    <mergeCell ref="A45:C45"/>
    <mergeCell ref="G45:I45"/>
    <mergeCell ref="A42:G42"/>
    <mergeCell ref="H42:I42"/>
    <mergeCell ref="A40:G40"/>
    <mergeCell ref="H40:I40"/>
    <mergeCell ref="A41:G41"/>
    <mergeCell ref="H41:I41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L34" sqref="L34"/>
    </sheetView>
  </sheetViews>
  <sheetFormatPr defaultRowHeight="15" x14ac:dyDescent="0.25"/>
  <sheetData>
    <row r="1" spans="1:9" ht="18.75" x14ac:dyDescent="0.3">
      <c r="A1" s="105" t="s">
        <v>38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143">
        <v>224997.12000000002</v>
      </c>
      <c r="I4" s="124"/>
    </row>
    <row r="5" spans="1:9" x14ac:dyDescent="0.25">
      <c r="A5" s="21" t="s">
        <v>109</v>
      </c>
      <c r="B5" s="22"/>
      <c r="C5" s="22"/>
      <c r="D5" s="22"/>
      <c r="E5" s="22"/>
      <c r="F5" s="22"/>
      <c r="G5" s="95"/>
      <c r="H5" s="23">
        <v>3347.5099999999998</v>
      </c>
      <c r="I5" s="24"/>
    </row>
    <row r="6" spans="1:9" x14ac:dyDescent="0.25">
      <c r="A6" s="92"/>
      <c r="B6" s="109"/>
      <c r="C6" s="109"/>
      <c r="D6" s="109"/>
      <c r="E6" s="109"/>
      <c r="F6" s="109"/>
      <c r="G6" s="93"/>
      <c r="H6" s="38"/>
      <c r="I6" s="39"/>
    </row>
    <row r="7" spans="1:9" x14ac:dyDescent="0.25">
      <c r="A7" s="21" t="s">
        <v>93</v>
      </c>
      <c r="B7" s="22"/>
      <c r="C7" s="22"/>
      <c r="D7" s="22"/>
      <c r="E7" s="22"/>
      <c r="F7" s="22"/>
      <c r="G7" s="95"/>
      <c r="H7" s="23">
        <v>84827.73</v>
      </c>
      <c r="I7" s="24"/>
    </row>
    <row r="8" spans="1:9" s="1" customFormat="1" x14ac:dyDescent="0.25">
      <c r="A8" s="89" t="s">
        <v>68</v>
      </c>
      <c r="B8" s="90"/>
      <c r="C8" s="90"/>
      <c r="D8" s="90"/>
      <c r="E8" s="90"/>
      <c r="F8" s="90"/>
      <c r="G8" s="91"/>
      <c r="H8" s="23">
        <v>17475.2</v>
      </c>
      <c r="I8" s="24"/>
    </row>
    <row r="9" spans="1:9" x14ac:dyDescent="0.25">
      <c r="A9" s="81" t="s">
        <v>54</v>
      </c>
      <c r="B9" s="82"/>
      <c r="C9" s="82"/>
      <c r="D9" s="82"/>
      <c r="E9" s="82"/>
      <c r="F9" s="82"/>
      <c r="G9" s="83"/>
      <c r="H9" s="87">
        <v>4020</v>
      </c>
      <c r="I9" s="88"/>
    </row>
    <row r="10" spans="1:9" x14ac:dyDescent="0.25">
      <c r="A10" s="92"/>
      <c r="B10" s="109"/>
      <c r="C10" s="109"/>
      <c r="D10" s="109"/>
      <c r="E10" s="109"/>
      <c r="F10" s="109"/>
      <c r="G10" s="93"/>
      <c r="H10" s="38"/>
      <c r="I10" s="39"/>
    </row>
    <row r="11" spans="1:9" x14ac:dyDescent="0.25">
      <c r="A11" s="21" t="s">
        <v>39</v>
      </c>
      <c r="B11" s="22"/>
      <c r="C11" s="22"/>
      <c r="D11" s="22"/>
      <c r="E11" s="22"/>
      <c r="F11" s="22"/>
      <c r="G11" s="95"/>
      <c r="H11" s="23">
        <f>H12</f>
        <v>140.63999999999999</v>
      </c>
      <c r="I11" s="93"/>
    </row>
    <row r="12" spans="1:9" x14ac:dyDescent="0.25">
      <c r="A12" s="40" t="s">
        <v>1</v>
      </c>
      <c r="B12" s="41"/>
      <c r="C12" s="41"/>
      <c r="D12" s="41"/>
      <c r="E12" s="41"/>
      <c r="F12" s="41"/>
      <c r="G12" s="48"/>
      <c r="H12" s="38">
        <v>140.63999999999999</v>
      </c>
      <c r="I12" s="39"/>
    </row>
    <row r="13" spans="1:9" ht="15.75" thickBot="1" x14ac:dyDescent="0.3">
      <c r="A13" s="81"/>
      <c r="B13" s="82"/>
      <c r="C13" s="82"/>
      <c r="D13" s="82"/>
      <c r="E13" s="82"/>
      <c r="F13" s="82"/>
      <c r="G13" s="148"/>
      <c r="H13" s="238"/>
      <c r="I13" s="239"/>
    </row>
    <row r="14" spans="1:9" ht="15.75" thickBot="1" x14ac:dyDescent="0.3">
      <c r="A14" s="61" t="s">
        <v>65</v>
      </c>
      <c r="B14" s="62"/>
      <c r="C14" s="62"/>
      <c r="D14" s="62"/>
      <c r="E14" s="62"/>
      <c r="F14" s="62"/>
      <c r="G14" s="151"/>
      <c r="H14" s="19">
        <f>H15+H16+H17+H18+H19+H21+H22+H24+H25+H26+H27+H28+H29</f>
        <v>87264.44</v>
      </c>
      <c r="I14" s="52"/>
    </row>
    <row r="15" spans="1:9" x14ac:dyDescent="0.25">
      <c r="A15" s="100" t="s">
        <v>60</v>
      </c>
      <c r="B15" s="101"/>
      <c r="C15" s="101"/>
      <c r="D15" s="101"/>
      <c r="E15" s="101"/>
      <c r="F15" s="101"/>
      <c r="G15" s="101"/>
      <c r="H15" s="103">
        <v>6680</v>
      </c>
      <c r="I15" s="104"/>
    </row>
    <row r="16" spans="1:9" x14ac:dyDescent="0.25">
      <c r="A16" s="81" t="s">
        <v>4</v>
      </c>
      <c r="B16" s="82"/>
      <c r="C16" s="82"/>
      <c r="D16" s="82"/>
      <c r="E16" s="82"/>
      <c r="F16" s="82"/>
      <c r="G16" s="148"/>
      <c r="H16" s="79"/>
      <c r="I16" s="80"/>
    </row>
    <row r="17" spans="1:9" x14ac:dyDescent="0.25">
      <c r="A17" s="81" t="s">
        <v>5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1" t="s">
        <v>6</v>
      </c>
      <c r="B18" s="82"/>
      <c r="C18" s="82"/>
      <c r="D18" s="82"/>
      <c r="E18" s="82"/>
      <c r="F18" s="82"/>
      <c r="G18" s="148"/>
      <c r="H18" s="79">
        <v>990.42</v>
      </c>
      <c r="I18" s="80"/>
    </row>
    <row r="19" spans="1:9" x14ac:dyDescent="0.25">
      <c r="A19" s="76" t="s">
        <v>7</v>
      </c>
      <c r="B19" s="77"/>
      <c r="C19" s="77"/>
      <c r="D19" s="77"/>
      <c r="E19" s="77"/>
      <c r="F19" s="77"/>
      <c r="G19" s="150"/>
      <c r="H19" s="79"/>
      <c r="I19" s="80"/>
    </row>
    <row r="20" spans="1:9" x14ac:dyDescent="0.25">
      <c r="A20" s="76"/>
      <c r="B20" s="77"/>
      <c r="C20" s="77"/>
      <c r="D20" s="77"/>
      <c r="E20" s="77"/>
      <c r="F20" s="77"/>
      <c r="G20" s="150"/>
      <c r="H20" s="79"/>
      <c r="I20" s="80"/>
    </row>
    <row r="21" spans="1:9" x14ac:dyDescent="0.25">
      <c r="A21" s="81" t="s">
        <v>9</v>
      </c>
      <c r="B21" s="82"/>
      <c r="C21" s="82"/>
      <c r="D21" s="82"/>
      <c r="E21" s="82"/>
      <c r="F21" s="82"/>
      <c r="G21" s="148"/>
      <c r="H21" s="79"/>
      <c r="I21" s="80"/>
    </row>
    <row r="22" spans="1:9" x14ac:dyDescent="0.25">
      <c r="A22" s="84" t="s">
        <v>0</v>
      </c>
      <c r="B22" s="85"/>
      <c r="C22" s="85"/>
      <c r="D22" s="85"/>
      <c r="E22" s="85"/>
      <c r="F22" s="85"/>
      <c r="G22" s="149"/>
      <c r="H22" s="79"/>
      <c r="I22" s="80"/>
    </row>
    <row r="23" spans="1:9" x14ac:dyDescent="0.25">
      <c r="A23" s="40" t="s">
        <v>53</v>
      </c>
      <c r="B23" s="41"/>
      <c r="C23" s="41"/>
      <c r="D23" s="41"/>
      <c r="E23" s="41"/>
      <c r="F23" s="41"/>
      <c r="G23" s="41"/>
      <c r="H23" s="38" t="s">
        <v>32</v>
      </c>
      <c r="I23" s="39"/>
    </row>
    <row r="24" spans="1:9" x14ac:dyDescent="0.25">
      <c r="A24" s="40" t="s">
        <v>11</v>
      </c>
      <c r="B24" s="41"/>
      <c r="C24" s="41"/>
      <c r="D24" s="41"/>
      <c r="E24" s="41"/>
      <c r="F24" s="41"/>
      <c r="G24" s="41"/>
      <c r="H24" s="87">
        <v>2618.4</v>
      </c>
      <c r="I24" s="88"/>
    </row>
    <row r="25" spans="1:9" x14ac:dyDescent="0.25">
      <c r="A25" s="40" t="s">
        <v>17</v>
      </c>
      <c r="B25" s="41"/>
      <c r="C25" s="41"/>
      <c r="D25" s="41"/>
      <c r="E25" s="41"/>
      <c r="F25" s="41"/>
      <c r="G25" s="41"/>
      <c r="H25" s="38"/>
      <c r="I25" s="39"/>
    </row>
    <row r="26" spans="1:9" x14ac:dyDescent="0.25">
      <c r="A26" s="40" t="s">
        <v>12</v>
      </c>
      <c r="B26" s="41"/>
      <c r="C26" s="41"/>
      <c r="D26" s="41"/>
      <c r="E26" s="41"/>
      <c r="F26" s="41"/>
      <c r="G26" s="41"/>
      <c r="H26" s="38">
        <v>12617.55</v>
      </c>
      <c r="I26" s="39"/>
    </row>
    <row r="27" spans="1:9" x14ac:dyDescent="0.25">
      <c r="A27" s="40" t="s">
        <v>51</v>
      </c>
      <c r="B27" s="41"/>
      <c r="C27" s="41"/>
      <c r="D27" s="41"/>
      <c r="E27" s="41"/>
      <c r="F27" s="41"/>
      <c r="G27" s="41"/>
      <c r="H27" s="38">
        <v>48227.08</v>
      </c>
      <c r="I27" s="39"/>
    </row>
    <row r="28" spans="1:9" x14ac:dyDescent="0.25">
      <c r="A28" s="40" t="s">
        <v>13</v>
      </c>
      <c r="B28" s="41"/>
      <c r="C28" s="41"/>
      <c r="D28" s="41"/>
      <c r="E28" s="41"/>
      <c r="F28" s="41"/>
      <c r="G28" s="41"/>
      <c r="H28" s="49">
        <v>14805.71</v>
      </c>
      <c r="I28" s="50"/>
    </row>
    <row r="29" spans="1:9" ht="15.75" thickBot="1" x14ac:dyDescent="0.3">
      <c r="A29" s="36" t="s">
        <v>50</v>
      </c>
      <c r="B29" s="37"/>
      <c r="C29" s="37"/>
      <c r="D29" s="37"/>
      <c r="E29" s="37"/>
      <c r="F29" s="37"/>
      <c r="G29" s="37"/>
      <c r="H29" s="69">
        <v>1325.28</v>
      </c>
      <c r="I29" s="70"/>
    </row>
    <row r="30" spans="1:9" s="1" customFormat="1" ht="15.75" thickBot="1" x14ac:dyDescent="0.3">
      <c r="A30" s="61" t="s">
        <v>64</v>
      </c>
      <c r="B30" s="62"/>
      <c r="C30" s="62"/>
      <c r="D30" s="62"/>
      <c r="E30" s="62"/>
      <c r="F30" s="62"/>
      <c r="G30" s="63"/>
      <c r="H30" s="98">
        <v>66488.009999999995</v>
      </c>
      <c r="I30" s="147"/>
    </row>
    <row r="31" spans="1:9" ht="15.75" thickBot="1" x14ac:dyDescent="0.3">
      <c r="A31" s="58"/>
      <c r="B31" s="59"/>
      <c r="C31" s="59"/>
      <c r="D31" s="59"/>
      <c r="E31" s="59"/>
      <c r="F31" s="59"/>
      <c r="G31" s="60"/>
      <c r="H31" s="58"/>
      <c r="I31" s="60"/>
    </row>
    <row r="32" spans="1:9" ht="15.75" thickBot="1" x14ac:dyDescent="0.3">
      <c r="A32" s="17" t="s">
        <v>67</v>
      </c>
      <c r="B32" s="18"/>
      <c r="C32" s="18"/>
      <c r="D32" s="18"/>
      <c r="E32" s="18"/>
      <c r="F32" s="18"/>
      <c r="G32" s="18"/>
      <c r="H32" s="213">
        <f>H34</f>
        <v>1003.2</v>
      </c>
      <c r="I32" s="214"/>
    </row>
    <row r="33" spans="1:9" x14ac:dyDescent="0.25">
      <c r="A33" s="100" t="s">
        <v>122</v>
      </c>
      <c r="B33" s="101"/>
      <c r="C33" s="101"/>
      <c r="D33" s="101"/>
      <c r="E33" s="101"/>
      <c r="F33" s="101"/>
      <c r="G33" s="102"/>
      <c r="H33" s="232"/>
      <c r="I33" s="233"/>
    </row>
    <row r="34" spans="1:9" ht="15.75" thickBot="1" x14ac:dyDescent="0.3">
      <c r="A34" s="162" t="s">
        <v>127</v>
      </c>
      <c r="B34" s="163"/>
      <c r="C34" s="163"/>
      <c r="D34" s="163"/>
      <c r="E34" s="163"/>
      <c r="F34" s="163"/>
      <c r="G34" s="164"/>
      <c r="H34" s="234">
        <v>1003.2</v>
      </c>
      <c r="I34" s="235"/>
    </row>
    <row r="35" spans="1:9" ht="15.75" thickBot="1" x14ac:dyDescent="0.3">
      <c r="A35" s="17" t="s">
        <v>14</v>
      </c>
      <c r="B35" s="18"/>
      <c r="C35" s="18"/>
      <c r="D35" s="18"/>
      <c r="E35" s="18"/>
      <c r="F35" s="18"/>
      <c r="G35" s="18"/>
      <c r="H35" s="213">
        <f>H14+H32</f>
        <v>88267.64</v>
      </c>
      <c r="I35" s="214"/>
    </row>
    <row r="36" spans="1:9" x14ac:dyDescent="0.25">
      <c r="A36" s="53"/>
      <c r="B36" s="54"/>
      <c r="C36" s="54"/>
      <c r="D36" s="54"/>
      <c r="E36" s="54"/>
      <c r="F36" s="54"/>
      <c r="G36" s="54"/>
      <c r="H36" s="53"/>
      <c r="I36" s="55"/>
    </row>
    <row r="37" spans="1:9" x14ac:dyDescent="0.25">
      <c r="A37" s="21" t="s">
        <v>90</v>
      </c>
      <c r="B37" s="22"/>
      <c r="C37" s="22"/>
      <c r="D37" s="22"/>
      <c r="E37" s="22"/>
      <c r="F37" s="22"/>
      <c r="G37" s="22"/>
      <c r="H37" s="23">
        <f>H4+H14-H30</f>
        <v>245773.55000000005</v>
      </c>
      <c r="I37" s="24"/>
    </row>
    <row r="38" spans="1:9" x14ac:dyDescent="0.25">
      <c r="A38" s="21" t="s">
        <v>96</v>
      </c>
      <c r="B38" s="22"/>
      <c r="C38" s="22"/>
      <c r="D38" s="22"/>
      <c r="E38" s="22"/>
      <c r="F38" s="22"/>
      <c r="G38" s="95"/>
      <c r="H38" s="23">
        <f>H7-H8-H9+H32</f>
        <v>64335.729999999996</v>
      </c>
      <c r="I38" s="24"/>
    </row>
    <row r="39" spans="1:9" x14ac:dyDescent="0.25">
      <c r="A39" s="21" t="s">
        <v>110</v>
      </c>
      <c r="B39" s="22"/>
      <c r="C39" s="22"/>
      <c r="D39" s="22"/>
      <c r="E39" s="22"/>
      <c r="F39" s="22"/>
      <c r="G39" s="95"/>
      <c r="H39" s="23">
        <f>H5-H11</f>
        <v>3206.87</v>
      </c>
      <c r="I39" s="24"/>
    </row>
    <row r="40" spans="1:9" x14ac:dyDescent="0.25">
      <c r="A40" s="92"/>
      <c r="B40" s="109"/>
      <c r="C40" s="109"/>
      <c r="D40" s="109"/>
      <c r="E40" s="109"/>
      <c r="F40" s="109"/>
      <c r="G40" s="109"/>
      <c r="H40" s="92"/>
      <c r="I40" s="93"/>
    </row>
    <row r="41" spans="1:9" x14ac:dyDescent="0.25">
      <c r="A41" s="40" t="s">
        <v>15</v>
      </c>
      <c r="B41" s="41"/>
      <c r="C41" s="41"/>
      <c r="D41" s="41"/>
      <c r="E41" s="41"/>
      <c r="F41" s="41"/>
      <c r="G41" s="41"/>
      <c r="H41" s="38"/>
      <c r="I41" s="39"/>
    </row>
    <row r="42" spans="1:9" x14ac:dyDescent="0.25">
      <c r="A42" s="40" t="s">
        <v>16</v>
      </c>
      <c r="B42" s="41"/>
      <c r="C42" s="41"/>
      <c r="D42" s="41"/>
      <c r="E42" s="41"/>
      <c r="F42" s="41"/>
      <c r="G42" s="41"/>
      <c r="H42" s="92">
        <v>9.5</v>
      </c>
      <c r="I42" s="93"/>
    </row>
    <row r="43" spans="1:9" ht="15.75" thickBot="1" x14ac:dyDescent="0.3">
      <c r="A43" s="44" t="s">
        <v>55</v>
      </c>
      <c r="B43" s="45"/>
      <c r="C43" s="45"/>
      <c r="D43" s="45"/>
      <c r="E43" s="45"/>
      <c r="F43" s="45"/>
      <c r="G43" s="45"/>
      <c r="H43" s="236">
        <f>(H14/H30+H32/H8)*H42</f>
        <v>13.013963817656672</v>
      </c>
      <c r="I43" s="237"/>
    </row>
    <row r="45" spans="1:9" x14ac:dyDescent="0.25">
      <c r="A45" s="35" t="s">
        <v>19</v>
      </c>
      <c r="B45" s="35"/>
      <c r="C45" s="35"/>
      <c r="G45" s="35" t="s">
        <v>20</v>
      </c>
      <c r="H45" s="35"/>
      <c r="I45" s="35"/>
    </row>
  </sheetData>
  <mergeCells count="84">
    <mergeCell ref="A8:G8"/>
    <mergeCell ref="H8:I8"/>
    <mergeCell ref="A9:G9"/>
    <mergeCell ref="H7:I7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5:G5"/>
    <mergeCell ref="H5:I5"/>
    <mergeCell ref="H9:I9"/>
    <mergeCell ref="H15:I15"/>
    <mergeCell ref="A16:G16"/>
    <mergeCell ref="H16:I16"/>
    <mergeCell ref="A12:G12"/>
    <mergeCell ref="H12:I12"/>
    <mergeCell ref="A13:G13"/>
    <mergeCell ref="H13:I13"/>
    <mergeCell ref="A11:G11"/>
    <mergeCell ref="H11:I11"/>
    <mergeCell ref="A14:G14"/>
    <mergeCell ref="H14:I14"/>
    <mergeCell ref="A30:G30"/>
    <mergeCell ref="H30:I30"/>
    <mergeCell ref="A15:G15"/>
    <mergeCell ref="A21:G21"/>
    <mergeCell ref="H21:I21"/>
    <mergeCell ref="A22:G22"/>
    <mergeCell ref="H22:I22"/>
    <mergeCell ref="A17:G17"/>
    <mergeCell ref="H17:I17"/>
    <mergeCell ref="A18:G18"/>
    <mergeCell ref="H18:I18"/>
    <mergeCell ref="A19:G20"/>
    <mergeCell ref="A32:G32"/>
    <mergeCell ref="H32:I32"/>
    <mergeCell ref="A31:G31"/>
    <mergeCell ref="H31:I31"/>
    <mergeCell ref="A23:G23"/>
    <mergeCell ref="A27:G27"/>
    <mergeCell ref="H27:I27"/>
    <mergeCell ref="A28:G28"/>
    <mergeCell ref="H28:I28"/>
    <mergeCell ref="H19:I20"/>
    <mergeCell ref="A29:G29"/>
    <mergeCell ref="H29:I29"/>
    <mergeCell ref="A24:G24"/>
    <mergeCell ref="H24:I24"/>
    <mergeCell ref="A25:G25"/>
    <mergeCell ref="H25:I25"/>
    <mergeCell ref="A26:G26"/>
    <mergeCell ref="H26:I26"/>
    <mergeCell ref="A45:C45"/>
    <mergeCell ref="G45:I45"/>
    <mergeCell ref="A10:G10"/>
    <mergeCell ref="H10:I10"/>
    <mergeCell ref="H23:I23"/>
    <mergeCell ref="A41:G41"/>
    <mergeCell ref="H41:I41"/>
    <mergeCell ref="A42:G42"/>
    <mergeCell ref="H42:I42"/>
    <mergeCell ref="A43:G43"/>
    <mergeCell ref="H43:I43"/>
    <mergeCell ref="A39:G39"/>
    <mergeCell ref="A40:G40"/>
    <mergeCell ref="H40:I40"/>
    <mergeCell ref="A37:G37"/>
    <mergeCell ref="H37:I37"/>
    <mergeCell ref="H39:I39"/>
    <mergeCell ref="A35:G35"/>
    <mergeCell ref="H35:I35"/>
    <mergeCell ref="A36:G36"/>
    <mergeCell ref="H36:I36"/>
    <mergeCell ref="A33:G33"/>
    <mergeCell ref="H33:I33"/>
    <mergeCell ref="A34:G34"/>
    <mergeCell ref="H34:I34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L36" sqref="L36"/>
    </sheetView>
  </sheetViews>
  <sheetFormatPr defaultRowHeight="15" x14ac:dyDescent="0.25"/>
  <sheetData>
    <row r="1" spans="1:9" ht="18.75" x14ac:dyDescent="0.3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159" t="s">
        <v>111</v>
      </c>
      <c r="B4" s="160"/>
      <c r="C4" s="160"/>
      <c r="D4" s="160"/>
      <c r="E4" s="160"/>
      <c r="F4" s="160"/>
      <c r="G4" s="161"/>
      <c r="H4" s="123">
        <v>86025.62</v>
      </c>
      <c r="I4" s="216"/>
    </row>
    <row r="5" spans="1:9" x14ac:dyDescent="0.25">
      <c r="A5" s="21"/>
      <c r="B5" s="22"/>
      <c r="C5" s="22"/>
      <c r="D5" s="22"/>
      <c r="E5" s="22"/>
      <c r="F5" s="22"/>
      <c r="G5" s="95"/>
      <c r="H5" s="92"/>
      <c r="I5" s="93"/>
    </row>
    <row r="6" spans="1:9" x14ac:dyDescent="0.25">
      <c r="A6" s="21" t="s">
        <v>93</v>
      </c>
      <c r="B6" s="22"/>
      <c r="C6" s="22"/>
      <c r="D6" s="22"/>
      <c r="E6" s="22"/>
      <c r="F6" s="22"/>
      <c r="G6" s="95"/>
      <c r="H6" s="23">
        <v>2800</v>
      </c>
      <c r="I6" s="24"/>
    </row>
    <row r="7" spans="1:9" x14ac:dyDescent="0.25">
      <c r="A7" s="81" t="s">
        <v>54</v>
      </c>
      <c r="B7" s="82"/>
      <c r="C7" s="82"/>
      <c r="D7" s="82"/>
      <c r="E7" s="82"/>
      <c r="F7" s="82"/>
      <c r="G7" s="83"/>
      <c r="H7" s="74">
        <v>720</v>
      </c>
      <c r="I7" s="75"/>
    </row>
    <row r="8" spans="1:9" ht="15.75" thickBot="1" x14ac:dyDescent="0.3">
      <c r="A8" s="92"/>
      <c r="B8" s="109"/>
      <c r="C8" s="109"/>
      <c r="D8" s="109"/>
      <c r="E8" s="109"/>
      <c r="F8" s="109"/>
      <c r="G8" s="93"/>
      <c r="H8" s="92"/>
      <c r="I8" s="93"/>
    </row>
    <row r="9" spans="1:9" ht="15.75" thickBot="1" x14ac:dyDescent="0.3">
      <c r="A9" s="61" t="s">
        <v>65</v>
      </c>
      <c r="B9" s="62"/>
      <c r="C9" s="62"/>
      <c r="D9" s="62"/>
      <c r="E9" s="62"/>
      <c r="F9" s="62"/>
      <c r="G9" s="63"/>
      <c r="H9" s="98">
        <f>H10+H11+H12+H13+H14+H16+H17+H19+H20+H21+H22+H23+H24+H25+H18</f>
        <v>72003.64</v>
      </c>
      <c r="I9" s="133"/>
    </row>
    <row r="10" spans="1:9" x14ac:dyDescent="0.25">
      <c r="A10" s="100" t="s">
        <v>60</v>
      </c>
      <c r="B10" s="101"/>
      <c r="C10" s="101"/>
      <c r="D10" s="101"/>
      <c r="E10" s="101"/>
      <c r="F10" s="101"/>
      <c r="G10" s="102"/>
      <c r="H10" s="118">
        <v>17425</v>
      </c>
      <c r="I10" s="119"/>
    </row>
    <row r="11" spans="1:9" x14ac:dyDescent="0.25">
      <c r="A11" s="81" t="s">
        <v>4</v>
      </c>
      <c r="B11" s="82"/>
      <c r="C11" s="82"/>
      <c r="D11" s="82"/>
      <c r="E11" s="82"/>
      <c r="F11" s="82"/>
      <c r="G11" s="83"/>
      <c r="H11" s="79"/>
      <c r="I11" s="80"/>
    </row>
    <row r="12" spans="1:9" x14ac:dyDescent="0.25">
      <c r="A12" s="81" t="s">
        <v>5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6</v>
      </c>
      <c r="B13" s="82"/>
      <c r="C13" s="82"/>
      <c r="D13" s="82"/>
      <c r="E13" s="82"/>
      <c r="F13" s="82"/>
      <c r="G13" s="83"/>
      <c r="H13" s="79">
        <v>990.42</v>
      </c>
      <c r="I13" s="80"/>
    </row>
    <row r="14" spans="1:9" x14ac:dyDescent="0.25">
      <c r="A14" s="76" t="s">
        <v>7</v>
      </c>
      <c r="B14" s="77"/>
      <c r="C14" s="77"/>
      <c r="D14" s="77"/>
      <c r="E14" s="77"/>
      <c r="F14" s="77"/>
      <c r="G14" s="78"/>
      <c r="H14" s="79"/>
      <c r="I14" s="80"/>
    </row>
    <row r="15" spans="1:9" x14ac:dyDescent="0.25">
      <c r="A15" s="76"/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81" t="s">
        <v>9</v>
      </c>
      <c r="B16" s="82"/>
      <c r="C16" s="82"/>
      <c r="D16" s="82"/>
      <c r="E16" s="82"/>
      <c r="F16" s="82"/>
      <c r="G16" s="83"/>
      <c r="H16" s="79"/>
      <c r="I16" s="80"/>
    </row>
    <row r="17" spans="1:9" x14ac:dyDescent="0.25">
      <c r="A17" s="84" t="s">
        <v>0</v>
      </c>
      <c r="B17" s="85"/>
      <c r="C17" s="85"/>
      <c r="D17" s="85"/>
      <c r="E17" s="85"/>
      <c r="F17" s="85"/>
      <c r="G17" s="86"/>
      <c r="H17" s="79"/>
      <c r="I17" s="80"/>
    </row>
    <row r="18" spans="1:9" x14ac:dyDescent="0.25">
      <c r="A18" s="40" t="s">
        <v>53</v>
      </c>
      <c r="B18" s="41"/>
      <c r="C18" s="41"/>
      <c r="D18" s="41"/>
      <c r="E18" s="41"/>
      <c r="F18" s="41"/>
      <c r="G18" s="48"/>
      <c r="H18" s="87">
        <v>2193</v>
      </c>
      <c r="I18" s="88"/>
    </row>
    <row r="19" spans="1:9" x14ac:dyDescent="0.25">
      <c r="A19" s="40" t="s">
        <v>11</v>
      </c>
      <c r="B19" s="41"/>
      <c r="C19" s="41"/>
      <c r="D19" s="41"/>
      <c r="E19" s="41"/>
      <c r="F19" s="41"/>
      <c r="G19" s="48"/>
      <c r="H19" s="87">
        <v>1221.92</v>
      </c>
      <c r="I19" s="88"/>
    </row>
    <row r="20" spans="1:9" x14ac:dyDescent="0.25">
      <c r="A20" s="40" t="s">
        <v>17</v>
      </c>
      <c r="B20" s="41"/>
      <c r="C20" s="41"/>
      <c r="D20" s="41"/>
      <c r="E20" s="41"/>
      <c r="F20" s="41"/>
      <c r="G20" s="48"/>
      <c r="H20" s="38"/>
      <c r="I20" s="39"/>
    </row>
    <row r="21" spans="1:9" x14ac:dyDescent="0.25">
      <c r="A21" s="40" t="s">
        <v>18</v>
      </c>
      <c r="B21" s="41"/>
      <c r="C21" s="41"/>
      <c r="D21" s="41"/>
      <c r="E21" s="41"/>
      <c r="F21" s="41"/>
      <c r="G21" s="48"/>
      <c r="H21" s="49"/>
      <c r="I21" s="50"/>
    </row>
    <row r="22" spans="1:9" x14ac:dyDescent="0.25">
      <c r="A22" s="40" t="s">
        <v>12</v>
      </c>
      <c r="B22" s="41"/>
      <c r="C22" s="41"/>
      <c r="D22" s="41"/>
      <c r="E22" s="41"/>
      <c r="F22" s="41"/>
      <c r="G22" s="48"/>
      <c r="H22" s="87">
        <v>8147.25</v>
      </c>
      <c r="I22" s="88"/>
    </row>
    <row r="23" spans="1:9" x14ac:dyDescent="0.25">
      <c r="A23" s="40" t="s">
        <v>51</v>
      </c>
      <c r="B23" s="41"/>
      <c r="C23" s="41"/>
      <c r="D23" s="41"/>
      <c r="E23" s="41"/>
      <c r="F23" s="41"/>
      <c r="G23" s="48"/>
      <c r="H23" s="38">
        <v>31140.6</v>
      </c>
      <c r="I23" s="39"/>
    </row>
    <row r="24" spans="1:9" x14ac:dyDescent="0.25">
      <c r="A24" s="40" t="s">
        <v>13</v>
      </c>
      <c r="B24" s="41"/>
      <c r="C24" s="41"/>
      <c r="D24" s="41"/>
      <c r="E24" s="41"/>
      <c r="F24" s="41"/>
      <c r="G24" s="48"/>
      <c r="H24" s="49">
        <v>9560.17</v>
      </c>
      <c r="I24" s="50"/>
    </row>
    <row r="25" spans="1:9" ht="15.75" thickBot="1" x14ac:dyDescent="0.3">
      <c r="A25" s="66" t="s">
        <v>50</v>
      </c>
      <c r="B25" s="67"/>
      <c r="C25" s="67"/>
      <c r="D25" s="67"/>
      <c r="E25" s="67"/>
      <c r="F25" s="67"/>
      <c r="G25" s="68"/>
      <c r="H25" s="69">
        <v>1325.28</v>
      </c>
      <c r="I25" s="70"/>
    </row>
    <row r="26" spans="1:9" s="1" customFormat="1" ht="15.75" thickBot="1" x14ac:dyDescent="0.3">
      <c r="A26" s="61" t="s">
        <v>64</v>
      </c>
      <c r="B26" s="62"/>
      <c r="C26" s="62"/>
      <c r="D26" s="62"/>
      <c r="E26" s="62"/>
      <c r="F26" s="62"/>
      <c r="G26" s="63"/>
      <c r="H26" s="98">
        <v>47066.75</v>
      </c>
      <c r="I26" s="147"/>
    </row>
    <row r="27" spans="1:9" ht="15.75" thickBot="1" x14ac:dyDescent="0.3">
      <c r="A27" s="140"/>
      <c r="B27" s="141"/>
      <c r="C27" s="141"/>
      <c r="D27" s="141"/>
      <c r="E27" s="141"/>
      <c r="F27" s="141"/>
      <c r="G27" s="142"/>
      <c r="H27" s="140"/>
      <c r="I27" s="142"/>
    </row>
    <row r="28" spans="1:9" ht="15.75" thickBot="1" x14ac:dyDescent="0.3">
      <c r="A28" s="17" t="s">
        <v>67</v>
      </c>
      <c r="B28" s="18"/>
      <c r="C28" s="18"/>
      <c r="D28" s="18"/>
      <c r="E28" s="18"/>
      <c r="F28" s="18"/>
      <c r="G28" s="51"/>
      <c r="H28" s="19">
        <f>H30</f>
        <v>13050</v>
      </c>
      <c r="I28" s="20"/>
    </row>
    <row r="29" spans="1:9" x14ac:dyDescent="0.25">
      <c r="A29" s="100" t="s">
        <v>122</v>
      </c>
      <c r="B29" s="101"/>
      <c r="C29" s="101"/>
      <c r="D29" s="101"/>
      <c r="E29" s="101"/>
      <c r="F29" s="101"/>
      <c r="G29" s="102"/>
      <c r="H29" s="123"/>
      <c r="I29" s="216"/>
    </row>
    <row r="30" spans="1:9" ht="15.75" thickBot="1" x14ac:dyDescent="0.3">
      <c r="A30" s="162" t="s">
        <v>133</v>
      </c>
      <c r="B30" s="163"/>
      <c r="C30" s="163"/>
      <c r="D30" s="163"/>
      <c r="E30" s="163"/>
      <c r="F30" s="163"/>
      <c r="G30" s="164"/>
      <c r="H30" s="240">
        <v>13050</v>
      </c>
      <c r="I30" s="241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51"/>
      <c r="H31" s="213">
        <f>H9+H28</f>
        <v>85053.64</v>
      </c>
      <c r="I31" s="214"/>
    </row>
    <row r="32" spans="1:9" x14ac:dyDescent="0.25">
      <c r="A32" s="53"/>
      <c r="B32" s="54"/>
      <c r="C32" s="54"/>
      <c r="D32" s="54"/>
      <c r="E32" s="54"/>
      <c r="F32" s="54"/>
      <c r="G32" s="55"/>
      <c r="H32" s="137"/>
      <c r="I32" s="139"/>
    </row>
    <row r="33" spans="1:9" x14ac:dyDescent="0.25">
      <c r="A33" s="21" t="s">
        <v>112</v>
      </c>
      <c r="B33" s="22"/>
      <c r="C33" s="22"/>
      <c r="D33" s="22"/>
      <c r="E33" s="22"/>
      <c r="F33" s="22"/>
      <c r="G33" s="95"/>
      <c r="H33" s="23">
        <f>H4+H9-H26</f>
        <v>110962.51000000001</v>
      </c>
      <c r="I33" s="93"/>
    </row>
    <row r="34" spans="1:9" x14ac:dyDescent="0.25">
      <c r="A34" s="21" t="s">
        <v>95</v>
      </c>
      <c r="B34" s="22"/>
      <c r="C34" s="22"/>
      <c r="D34" s="22"/>
      <c r="E34" s="22"/>
      <c r="F34" s="22"/>
      <c r="G34" s="95"/>
      <c r="H34" s="171">
        <f>H6-H7+H28</f>
        <v>15130</v>
      </c>
      <c r="I34" s="172"/>
    </row>
    <row r="35" spans="1:9" x14ac:dyDescent="0.25">
      <c r="A35" s="92"/>
      <c r="B35" s="109"/>
      <c r="C35" s="109"/>
      <c r="D35" s="109"/>
      <c r="E35" s="109"/>
      <c r="F35" s="109"/>
      <c r="G35" s="93"/>
      <c r="H35" s="92"/>
      <c r="I35" s="93"/>
    </row>
    <row r="36" spans="1:9" x14ac:dyDescent="0.25">
      <c r="A36" s="36" t="s">
        <v>15</v>
      </c>
      <c r="B36" s="37"/>
      <c r="C36" s="37"/>
      <c r="D36" s="37"/>
      <c r="E36" s="37"/>
      <c r="F36" s="37"/>
      <c r="G36" s="242"/>
      <c r="H36" s="56"/>
      <c r="I36" s="57"/>
    </row>
    <row r="37" spans="1:9" x14ac:dyDescent="0.25">
      <c r="A37" s="40" t="s">
        <v>16</v>
      </c>
      <c r="B37" s="41"/>
      <c r="C37" s="41"/>
      <c r="D37" s="41"/>
      <c r="E37" s="41"/>
      <c r="F37" s="41"/>
      <c r="G37" s="48"/>
      <c r="H37" s="171">
        <v>10</v>
      </c>
      <c r="I37" s="172"/>
    </row>
    <row r="38" spans="1:9" ht="15.75" thickBot="1" x14ac:dyDescent="0.3">
      <c r="A38" s="44" t="s">
        <v>55</v>
      </c>
      <c r="B38" s="45"/>
      <c r="C38" s="45"/>
      <c r="D38" s="45"/>
      <c r="E38" s="45"/>
      <c r="F38" s="45"/>
      <c r="G38" s="110"/>
      <c r="H38" s="236">
        <f>H9/H26*H37</f>
        <v>15.298196709991661</v>
      </c>
      <c r="I38" s="237"/>
    </row>
    <row r="42" spans="1:9" x14ac:dyDescent="0.25">
      <c r="A42" s="35" t="s">
        <v>19</v>
      </c>
      <c r="B42" s="35"/>
      <c r="C42" s="35"/>
      <c r="G42" s="35" t="s">
        <v>20</v>
      </c>
      <c r="H42" s="35"/>
      <c r="I42" s="35"/>
    </row>
  </sheetData>
  <mergeCells count="74">
    <mergeCell ref="A27:G27"/>
    <mergeCell ref="H27:I27"/>
    <mergeCell ref="A42:C42"/>
    <mergeCell ref="G42:I42"/>
    <mergeCell ref="A35:G35"/>
    <mergeCell ref="H35:I35"/>
    <mergeCell ref="A36:G36"/>
    <mergeCell ref="H36:I36"/>
    <mergeCell ref="A37:G37"/>
    <mergeCell ref="H37:I37"/>
    <mergeCell ref="A33:G33"/>
    <mergeCell ref="H33:I33"/>
    <mergeCell ref="A34:G34"/>
    <mergeCell ref="H34:I34"/>
    <mergeCell ref="A38:G38"/>
    <mergeCell ref="H38:I38"/>
    <mergeCell ref="A28:G28"/>
    <mergeCell ref="H28:I28"/>
    <mergeCell ref="A31:G31"/>
    <mergeCell ref="H31:I31"/>
    <mergeCell ref="A32:G32"/>
    <mergeCell ref="H32:I32"/>
    <mergeCell ref="A30:G30"/>
    <mergeCell ref="H30:I30"/>
    <mergeCell ref="H29:I29"/>
    <mergeCell ref="A29:G29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18:I18"/>
    <mergeCell ref="A19:G19"/>
    <mergeCell ref="H19:I19"/>
    <mergeCell ref="A17:G17"/>
    <mergeCell ref="H17:I17"/>
    <mergeCell ref="H12:I12"/>
    <mergeCell ref="A13:G13"/>
    <mergeCell ref="H13:I13"/>
    <mergeCell ref="A14:G15"/>
    <mergeCell ref="H14:I15"/>
    <mergeCell ref="A7:G7"/>
    <mergeCell ref="H7:I7"/>
    <mergeCell ref="A8:G8"/>
    <mergeCell ref="H8:I8"/>
    <mergeCell ref="A26:G26"/>
    <mergeCell ref="H26:I26"/>
    <mergeCell ref="A18:G18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2" workbookViewId="0">
      <selection activeCell="M30" sqref="M30"/>
    </sheetView>
  </sheetViews>
  <sheetFormatPr defaultRowHeight="15" x14ac:dyDescent="0.25"/>
  <sheetData>
    <row r="1" spans="1:9" ht="18.75" x14ac:dyDescent="0.3">
      <c r="A1" s="105" t="s">
        <v>41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07" t="s">
        <v>2</v>
      </c>
      <c r="I3" s="20"/>
    </row>
    <row r="4" spans="1:9" x14ac:dyDescent="0.25">
      <c r="A4" s="89" t="s">
        <v>88</v>
      </c>
      <c r="B4" s="90"/>
      <c r="C4" s="90"/>
      <c r="D4" s="90"/>
      <c r="E4" s="90"/>
      <c r="F4" s="90"/>
      <c r="G4" s="91"/>
      <c r="H4" s="243">
        <v>260234.55</v>
      </c>
      <c r="I4" s="244"/>
    </row>
    <row r="5" spans="1:9" x14ac:dyDescent="0.25">
      <c r="A5" s="92"/>
      <c r="B5" s="109"/>
      <c r="C5" s="109"/>
      <c r="D5" s="109"/>
      <c r="E5" s="109"/>
      <c r="F5" s="109"/>
      <c r="G5" s="93"/>
      <c r="H5" s="171"/>
      <c r="I5" s="172"/>
    </row>
    <row r="6" spans="1:9" x14ac:dyDescent="0.25">
      <c r="A6" s="245" t="s">
        <v>93</v>
      </c>
      <c r="B6" s="246"/>
      <c r="C6" s="246"/>
      <c r="D6" s="246"/>
      <c r="E6" s="246"/>
      <c r="F6" s="246"/>
      <c r="G6" s="247"/>
      <c r="H6" s="23">
        <v>150816.05000000002</v>
      </c>
      <c r="I6" s="24"/>
    </row>
    <row r="7" spans="1:9" x14ac:dyDescent="0.25">
      <c r="A7" s="89" t="s">
        <v>68</v>
      </c>
      <c r="B7" s="90"/>
      <c r="C7" s="90"/>
      <c r="D7" s="90"/>
      <c r="E7" s="90"/>
      <c r="F7" s="90"/>
      <c r="G7" s="91"/>
      <c r="H7" s="125">
        <v>7176.69</v>
      </c>
      <c r="I7" s="126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4020</v>
      </c>
      <c r="I8" s="88"/>
    </row>
    <row r="9" spans="1:9" ht="15.75" thickBot="1" x14ac:dyDescent="0.3">
      <c r="A9" s="92"/>
      <c r="B9" s="109"/>
      <c r="C9" s="109"/>
      <c r="D9" s="109"/>
      <c r="E9" s="109"/>
      <c r="F9" s="109"/>
      <c r="G9" s="93"/>
      <c r="H9" s="38"/>
      <c r="I9" s="39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H11+H12+H13+H14+H15+H17+H18+H30+H20+H21+H22+H23+H24+H25+H26+H19</f>
        <v>67898.099999999991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18">
        <v>0</v>
      </c>
      <c r="I11" s="119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87">
        <v>904.5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2792.96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38">
        <v>10321.65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39451.64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12111.65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4">
        <v>52619.11</v>
      </c>
      <c r="I27" s="65"/>
    </row>
    <row r="28" spans="1:9" ht="15.75" thickBot="1" x14ac:dyDescent="0.3">
      <c r="A28" s="140"/>
      <c r="B28" s="141"/>
      <c r="C28" s="141"/>
      <c r="D28" s="141"/>
      <c r="E28" s="141"/>
      <c r="F28" s="141"/>
      <c r="G28" s="142"/>
      <c r="H28" s="140"/>
      <c r="I28" s="142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f>H31</f>
        <v>1990.8</v>
      </c>
      <c r="I29" s="52"/>
    </row>
    <row r="30" spans="1:9" x14ac:dyDescent="0.25">
      <c r="A30" s="100" t="s">
        <v>122</v>
      </c>
      <c r="B30" s="101"/>
      <c r="C30" s="101"/>
      <c r="D30" s="101"/>
      <c r="E30" s="101"/>
      <c r="F30" s="101"/>
      <c r="G30" s="102"/>
      <c r="H30" s="137"/>
      <c r="I30" s="139"/>
    </row>
    <row r="31" spans="1:9" ht="15.75" thickBot="1" x14ac:dyDescent="0.3">
      <c r="A31" s="162" t="s">
        <v>132</v>
      </c>
      <c r="B31" s="163"/>
      <c r="C31" s="163"/>
      <c r="D31" s="163"/>
      <c r="E31" s="163"/>
      <c r="F31" s="163"/>
      <c r="G31" s="164"/>
      <c r="H31" s="140">
        <v>1990.8</v>
      </c>
      <c r="I31" s="142"/>
    </row>
    <row r="32" spans="1:9" ht="15.75" thickBot="1" x14ac:dyDescent="0.3">
      <c r="A32" s="17" t="s">
        <v>14</v>
      </c>
      <c r="B32" s="18"/>
      <c r="C32" s="18"/>
      <c r="D32" s="18"/>
      <c r="E32" s="18"/>
      <c r="F32" s="18"/>
      <c r="G32" s="18"/>
      <c r="H32" s="213">
        <f>H10+H29</f>
        <v>69888.899999999994</v>
      </c>
      <c r="I32" s="214"/>
    </row>
    <row r="33" spans="1:9" x14ac:dyDescent="0.25">
      <c r="A33" s="53"/>
      <c r="B33" s="54"/>
      <c r="C33" s="54"/>
      <c r="D33" s="54"/>
      <c r="E33" s="54"/>
      <c r="F33" s="54"/>
      <c r="G33" s="54"/>
      <c r="H33" s="53"/>
      <c r="I33" s="55"/>
    </row>
    <row r="34" spans="1:9" x14ac:dyDescent="0.25">
      <c r="A34" s="21" t="s">
        <v>90</v>
      </c>
      <c r="B34" s="22"/>
      <c r="C34" s="22"/>
      <c r="D34" s="22"/>
      <c r="E34" s="22"/>
      <c r="F34" s="22"/>
      <c r="G34" s="22"/>
      <c r="H34" s="23">
        <f>H4+H10-H27</f>
        <v>275513.53999999998</v>
      </c>
      <c r="I34" s="24"/>
    </row>
    <row r="35" spans="1:9" x14ac:dyDescent="0.25">
      <c r="A35" s="21" t="s">
        <v>95</v>
      </c>
      <c r="B35" s="22"/>
      <c r="C35" s="22"/>
      <c r="D35" s="22"/>
      <c r="E35" s="22"/>
      <c r="F35" s="22"/>
      <c r="G35" s="22"/>
      <c r="H35" s="23">
        <f>H29+H6-H7-H8</f>
        <v>141610.16</v>
      </c>
      <c r="I35" s="24"/>
    </row>
    <row r="36" spans="1:9" x14ac:dyDescent="0.25">
      <c r="A36" s="89"/>
      <c r="B36" s="90"/>
      <c r="C36" s="90"/>
      <c r="D36" s="90"/>
      <c r="E36" s="90"/>
      <c r="F36" s="90"/>
      <c r="G36" s="152"/>
      <c r="H36" s="92"/>
      <c r="I36" s="93"/>
    </row>
    <row r="37" spans="1:9" x14ac:dyDescent="0.25">
      <c r="A37" s="81" t="s">
        <v>15</v>
      </c>
      <c r="B37" s="82"/>
      <c r="C37" s="82"/>
      <c r="D37" s="82"/>
      <c r="E37" s="82"/>
      <c r="F37" s="82"/>
      <c r="G37" s="148"/>
      <c r="H37" s="79"/>
      <c r="I37" s="80"/>
    </row>
    <row r="38" spans="1:9" x14ac:dyDescent="0.25">
      <c r="A38" s="40" t="s">
        <v>16</v>
      </c>
      <c r="B38" s="41"/>
      <c r="C38" s="41"/>
      <c r="D38" s="41"/>
      <c r="E38" s="41"/>
      <c r="F38" s="41"/>
      <c r="G38" s="41"/>
      <c r="H38" s="23">
        <v>8.5</v>
      </c>
      <c r="I38" s="24"/>
    </row>
    <row r="39" spans="1:9" ht="15.75" thickBot="1" x14ac:dyDescent="0.3">
      <c r="A39" s="44" t="s">
        <v>55</v>
      </c>
      <c r="B39" s="45"/>
      <c r="C39" s="45"/>
      <c r="D39" s="45"/>
      <c r="E39" s="45"/>
      <c r="F39" s="45"/>
      <c r="G39" s="45"/>
      <c r="H39" s="236">
        <f>(H10/H27+H29/H7)*H38</f>
        <v>13.326025260740808</v>
      </c>
      <c r="I39" s="237"/>
    </row>
    <row r="42" spans="1:9" x14ac:dyDescent="0.25">
      <c r="A42" s="35" t="s">
        <v>19</v>
      </c>
      <c r="B42" s="35"/>
      <c r="C42" s="35"/>
      <c r="G42" s="35" t="s">
        <v>20</v>
      </c>
      <c r="H42" s="35"/>
      <c r="I42" s="35"/>
    </row>
  </sheetData>
  <mergeCells count="76">
    <mergeCell ref="A29:G29"/>
    <mergeCell ref="H29:I29"/>
    <mergeCell ref="A31:G31"/>
    <mergeCell ref="H31:I31"/>
    <mergeCell ref="A42:C42"/>
    <mergeCell ref="G42:I42"/>
    <mergeCell ref="A38:G38"/>
    <mergeCell ref="H38:I38"/>
    <mergeCell ref="A39:G39"/>
    <mergeCell ref="H39:I39"/>
    <mergeCell ref="A37:G37"/>
    <mergeCell ref="H37:I37"/>
    <mergeCell ref="A36:G36"/>
    <mergeCell ref="A32:G32"/>
    <mergeCell ref="H32:I32"/>
    <mergeCell ref="H33:I33"/>
    <mergeCell ref="H36:I36"/>
    <mergeCell ref="A33:G33"/>
    <mergeCell ref="A35:G35"/>
    <mergeCell ref="H35:I35"/>
    <mergeCell ref="A34:G34"/>
    <mergeCell ref="H34:I34"/>
    <mergeCell ref="A21:G21"/>
    <mergeCell ref="H21:I21"/>
    <mergeCell ref="A22:G22"/>
    <mergeCell ref="H22:I22"/>
    <mergeCell ref="A24:G24"/>
    <mergeCell ref="H24:I24"/>
    <mergeCell ref="A23:G23"/>
    <mergeCell ref="H23:I23"/>
    <mergeCell ref="A5:G5"/>
    <mergeCell ref="H5:I5"/>
    <mergeCell ref="A9:G9"/>
    <mergeCell ref="H9:I9"/>
    <mergeCell ref="A18:G18"/>
    <mergeCell ref="H18:I18"/>
    <mergeCell ref="H13:I13"/>
    <mergeCell ref="A14:G14"/>
    <mergeCell ref="H14:I14"/>
    <mergeCell ref="A15:G16"/>
    <mergeCell ref="H15:I16"/>
    <mergeCell ref="A13:G13"/>
    <mergeCell ref="A6:G6"/>
    <mergeCell ref="H6:I6"/>
    <mergeCell ref="A12:G12"/>
    <mergeCell ref="H12:I12"/>
    <mergeCell ref="A1:I1"/>
    <mergeCell ref="C2:F2"/>
    <mergeCell ref="A3:G3"/>
    <mergeCell ref="H3:I3"/>
    <mergeCell ref="A4:G4"/>
    <mergeCell ref="H4:I4"/>
    <mergeCell ref="A30:G30"/>
    <mergeCell ref="H30:I30"/>
    <mergeCell ref="A20:G20"/>
    <mergeCell ref="H20:I20"/>
    <mergeCell ref="A17:G17"/>
    <mergeCell ref="H17:I17"/>
    <mergeCell ref="A19:G19"/>
    <mergeCell ref="H19:I19"/>
    <mergeCell ref="A28:G28"/>
    <mergeCell ref="H28:I28"/>
    <mergeCell ref="A25:G25"/>
    <mergeCell ref="H25:I25"/>
    <mergeCell ref="A26:G26"/>
    <mergeCell ref="H26:I26"/>
    <mergeCell ref="A27:G27"/>
    <mergeCell ref="H27:I27"/>
    <mergeCell ref="A7:G7"/>
    <mergeCell ref="H7:I7"/>
    <mergeCell ref="A8:G8"/>
    <mergeCell ref="H8:I8"/>
    <mergeCell ref="A11:G11"/>
    <mergeCell ref="H11:I11"/>
    <mergeCell ref="A10:G10"/>
    <mergeCell ref="H10:I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N32" sqref="N32"/>
    </sheetView>
  </sheetViews>
  <sheetFormatPr defaultRowHeight="15" x14ac:dyDescent="0.25"/>
  <sheetData>
    <row r="1" spans="1:9" ht="18.75" x14ac:dyDescent="0.3">
      <c r="A1" s="105" t="s">
        <v>42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248">
        <v>138229.66000000003</v>
      </c>
      <c r="I4" s="249"/>
    </row>
    <row r="5" spans="1:9" x14ac:dyDescent="0.25">
      <c r="A5" s="92"/>
      <c r="B5" s="109"/>
      <c r="C5" s="109"/>
      <c r="D5" s="109"/>
      <c r="E5" s="109"/>
      <c r="F5" s="109"/>
      <c r="G5" s="93"/>
      <c r="H5" s="92"/>
      <c r="I5" s="93"/>
    </row>
    <row r="6" spans="1:9" x14ac:dyDescent="0.25">
      <c r="A6" s="21" t="s">
        <v>93</v>
      </c>
      <c r="B6" s="22"/>
      <c r="C6" s="22"/>
      <c r="D6" s="22"/>
      <c r="E6" s="22"/>
      <c r="F6" s="22"/>
      <c r="G6" s="95"/>
      <c r="H6" s="92">
        <v>37305.56</v>
      </c>
      <c r="I6" s="93"/>
    </row>
    <row r="7" spans="1:9" x14ac:dyDescent="0.25">
      <c r="A7" s="21" t="s">
        <v>68</v>
      </c>
      <c r="B7" s="22"/>
      <c r="C7" s="22"/>
      <c r="D7" s="22"/>
      <c r="E7" s="22"/>
      <c r="F7" s="22"/>
      <c r="G7" s="95"/>
      <c r="H7" s="23">
        <v>3883.97</v>
      </c>
      <c r="I7" s="24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74">
        <v>3720</v>
      </c>
      <c r="I8" s="75"/>
    </row>
    <row r="9" spans="1:9" ht="15.75" thickBot="1" x14ac:dyDescent="0.3">
      <c r="A9" s="92"/>
      <c r="B9" s="109"/>
      <c r="C9" s="109"/>
      <c r="D9" s="109"/>
      <c r="E9" s="109"/>
      <c r="F9" s="109"/>
      <c r="G9" s="93"/>
      <c r="H9" s="92"/>
      <c r="I9" s="93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H11+H12+H13+H14+H15+H17+H18+H30+H20+H21+H22+H23+H24+H25+H26+H19</f>
        <v>40579.619999999995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03">
        <v>1900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87">
        <v>1161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1396.48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87">
        <v>5638.5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21551.599999999999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6616.34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35656.03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v>0</v>
      </c>
      <c r="I29" s="52"/>
    </row>
    <row r="30" spans="1:9" ht="15.75" thickBot="1" x14ac:dyDescent="0.3">
      <c r="A30" s="113" t="s">
        <v>122</v>
      </c>
      <c r="B30" s="114"/>
      <c r="C30" s="114"/>
      <c r="D30" s="114"/>
      <c r="E30" s="114"/>
      <c r="F30" s="114"/>
      <c r="G30" s="114"/>
      <c r="H30" s="116"/>
      <c r="I30" s="117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18"/>
      <c r="H31" s="213">
        <f>H10+H29</f>
        <v>40579.619999999995</v>
      </c>
      <c r="I31" s="214"/>
    </row>
    <row r="32" spans="1:9" x14ac:dyDescent="0.25">
      <c r="A32" s="53"/>
      <c r="B32" s="54"/>
      <c r="C32" s="54"/>
      <c r="D32" s="54"/>
      <c r="E32" s="54"/>
      <c r="F32" s="54"/>
      <c r="G32" s="54"/>
      <c r="H32" s="53"/>
      <c r="I32" s="55"/>
    </row>
    <row r="33" spans="1:9" x14ac:dyDescent="0.25">
      <c r="A33" s="21" t="s">
        <v>90</v>
      </c>
      <c r="B33" s="22"/>
      <c r="C33" s="22"/>
      <c r="D33" s="22"/>
      <c r="E33" s="22"/>
      <c r="F33" s="22"/>
      <c r="G33" s="22"/>
      <c r="H33" s="23">
        <f>H4+H10-H27</f>
        <v>143153.25000000003</v>
      </c>
      <c r="I33" s="93"/>
    </row>
    <row r="34" spans="1:9" x14ac:dyDescent="0.25">
      <c r="A34" s="245" t="s">
        <v>96</v>
      </c>
      <c r="B34" s="246"/>
      <c r="C34" s="246"/>
      <c r="D34" s="246"/>
      <c r="E34" s="246"/>
      <c r="F34" s="246"/>
      <c r="G34" s="246"/>
      <c r="H34" s="217">
        <f>H6-H7-H8+H29</f>
        <v>29701.589999999997</v>
      </c>
      <c r="I34" s="218"/>
    </row>
    <row r="35" spans="1:9" x14ac:dyDescent="0.25">
      <c r="A35" s="89"/>
      <c r="B35" s="90"/>
      <c r="C35" s="90"/>
      <c r="D35" s="90"/>
      <c r="E35" s="90"/>
      <c r="F35" s="90"/>
      <c r="G35" s="152"/>
      <c r="H35" s="92"/>
      <c r="I35" s="93"/>
    </row>
    <row r="36" spans="1:9" x14ac:dyDescent="0.25">
      <c r="A36" s="81" t="s">
        <v>15</v>
      </c>
      <c r="B36" s="82"/>
      <c r="C36" s="82"/>
      <c r="D36" s="82"/>
      <c r="E36" s="82"/>
      <c r="F36" s="82"/>
      <c r="G36" s="148"/>
      <c r="H36" s="79"/>
      <c r="I36" s="80"/>
    </row>
    <row r="37" spans="1:9" x14ac:dyDescent="0.25">
      <c r="A37" s="40" t="s">
        <v>16</v>
      </c>
      <c r="B37" s="41"/>
      <c r="C37" s="41"/>
      <c r="D37" s="41"/>
      <c r="E37" s="41"/>
      <c r="F37" s="41"/>
      <c r="G37" s="41"/>
      <c r="H37" s="23">
        <v>10</v>
      </c>
      <c r="I37" s="24"/>
    </row>
    <row r="38" spans="1:9" ht="15.75" thickBot="1" x14ac:dyDescent="0.3">
      <c r="A38" s="44" t="s">
        <v>55</v>
      </c>
      <c r="B38" s="45"/>
      <c r="C38" s="45"/>
      <c r="D38" s="45"/>
      <c r="E38" s="45"/>
      <c r="F38" s="45"/>
      <c r="G38" s="45"/>
      <c r="H38" s="236">
        <f>(H10/H27+H29/H7)*H37</f>
        <v>11.380857599682297</v>
      </c>
      <c r="I38" s="237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4">
    <mergeCell ref="A41:C41"/>
    <mergeCell ref="G41:I41"/>
    <mergeCell ref="H19:I19"/>
    <mergeCell ref="A8:G8"/>
    <mergeCell ref="H8:I8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H32:I32"/>
    <mergeCell ref="A33:G33"/>
    <mergeCell ref="H33:I33"/>
    <mergeCell ref="A34:G34"/>
    <mergeCell ref="H34:I34"/>
    <mergeCell ref="H26:I26"/>
    <mergeCell ref="A29:G29"/>
    <mergeCell ref="H29:I29"/>
    <mergeCell ref="A28:G28"/>
    <mergeCell ref="H28:I28"/>
    <mergeCell ref="A27:G27"/>
    <mergeCell ref="H27:I27"/>
    <mergeCell ref="A30:G30"/>
    <mergeCell ref="H30:I30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1:I1"/>
    <mergeCell ref="C2:F2"/>
    <mergeCell ref="A3:G3"/>
    <mergeCell ref="H3:I3"/>
    <mergeCell ref="A4:G4"/>
    <mergeCell ref="H4:I4"/>
    <mergeCell ref="A9:G9"/>
    <mergeCell ref="H9:I9"/>
    <mergeCell ref="A6:G6"/>
    <mergeCell ref="A5:G5"/>
    <mergeCell ref="H5:I5"/>
    <mergeCell ref="H6:I6"/>
    <mergeCell ref="A7:G7"/>
    <mergeCell ref="H7:I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J40" sqref="J40"/>
    </sheetView>
  </sheetViews>
  <sheetFormatPr defaultRowHeight="15" x14ac:dyDescent="0.25"/>
  <sheetData>
    <row r="1" spans="1:9" ht="18.75" x14ac:dyDescent="0.3">
      <c r="A1" s="105" t="s">
        <v>43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123">
        <v>322439.24</v>
      </c>
      <c r="I4" s="216"/>
    </row>
    <row r="5" spans="1:9" x14ac:dyDescent="0.25">
      <c r="A5" s="49"/>
      <c r="B5" s="185"/>
      <c r="C5" s="185"/>
      <c r="D5" s="185"/>
      <c r="E5" s="185"/>
      <c r="F5" s="185"/>
      <c r="G5" s="185"/>
      <c r="H5" s="92"/>
      <c r="I5" s="93"/>
    </row>
    <row r="6" spans="1:9" x14ac:dyDescent="0.25">
      <c r="A6" s="152" t="s">
        <v>84</v>
      </c>
      <c r="B6" s="22"/>
      <c r="C6" s="22"/>
      <c r="D6" s="22"/>
      <c r="E6" s="22"/>
      <c r="F6" s="22"/>
      <c r="G6" s="22"/>
      <c r="H6" s="10">
        <v>115285.24</v>
      </c>
      <c r="I6" s="11"/>
    </row>
    <row r="7" spans="1:9" x14ac:dyDescent="0.25">
      <c r="A7" s="89" t="s">
        <v>68</v>
      </c>
      <c r="B7" s="90"/>
      <c r="C7" s="90"/>
      <c r="D7" s="90"/>
      <c r="E7" s="90"/>
      <c r="F7" s="90"/>
      <c r="G7" s="152"/>
      <c r="H7" s="125">
        <v>20382.13</v>
      </c>
      <c r="I7" s="126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720</v>
      </c>
      <c r="I8" s="88"/>
    </row>
    <row r="9" spans="1:9" ht="15.75" thickBot="1" x14ac:dyDescent="0.3">
      <c r="A9" s="92"/>
      <c r="B9" s="109"/>
      <c r="C9" s="109"/>
      <c r="D9" s="109"/>
      <c r="E9" s="109"/>
      <c r="F9" s="109"/>
      <c r="G9" s="109"/>
      <c r="H9" s="38"/>
      <c r="I9" s="39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H11+H12+H13+H14+H15+H17+H18+H20+H21+H22+H23+H24+H25+H26+H19</f>
        <v>118214.02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18">
        <v>15822</v>
      </c>
      <c r="I11" s="119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>
        <v>0</v>
      </c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87">
        <v>985.6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3229.36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87">
        <v>15988.5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61111.6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250">
        <v>18761.259999999998</v>
      </c>
      <c r="I25" s="251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98006.15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f>H31+H32+H33+H34</f>
        <v>28403.599999999999</v>
      </c>
      <c r="I29" s="52"/>
    </row>
    <row r="30" spans="1:9" x14ac:dyDescent="0.25">
      <c r="A30" s="100" t="s">
        <v>122</v>
      </c>
      <c r="B30" s="101"/>
      <c r="C30" s="101"/>
      <c r="D30" s="101"/>
      <c r="E30" s="101"/>
      <c r="F30" s="101"/>
      <c r="G30" s="102"/>
      <c r="H30" s="123"/>
      <c r="I30" s="216"/>
    </row>
    <row r="31" spans="1:9" x14ac:dyDescent="0.25">
      <c r="A31" s="40" t="s">
        <v>139</v>
      </c>
      <c r="B31" s="41"/>
      <c r="C31" s="41"/>
      <c r="D31" s="41"/>
      <c r="E31" s="41"/>
      <c r="F31" s="41"/>
      <c r="G31" s="48"/>
      <c r="H31" s="252">
        <v>3721.6</v>
      </c>
      <c r="I31" s="253"/>
    </row>
    <row r="32" spans="1:9" x14ac:dyDescent="0.25">
      <c r="A32" s="40" t="s">
        <v>140</v>
      </c>
      <c r="B32" s="41"/>
      <c r="C32" s="41"/>
      <c r="D32" s="41"/>
      <c r="E32" s="41"/>
      <c r="F32" s="41"/>
      <c r="G32" s="48"/>
      <c r="H32" s="74">
        <v>8964</v>
      </c>
      <c r="I32" s="75"/>
    </row>
    <row r="33" spans="1:9" x14ac:dyDescent="0.25">
      <c r="A33" s="40" t="s">
        <v>141</v>
      </c>
      <c r="B33" s="41"/>
      <c r="C33" s="41"/>
      <c r="D33" s="41"/>
      <c r="E33" s="41"/>
      <c r="F33" s="41"/>
      <c r="G33" s="48"/>
      <c r="H33" s="74">
        <v>15380</v>
      </c>
      <c r="I33" s="75"/>
    </row>
    <row r="34" spans="1:9" ht="15.75" thickBot="1" x14ac:dyDescent="0.3">
      <c r="A34" s="44" t="s">
        <v>142</v>
      </c>
      <c r="B34" s="45"/>
      <c r="C34" s="45"/>
      <c r="D34" s="45"/>
      <c r="E34" s="45"/>
      <c r="F34" s="45"/>
      <c r="G34" s="110"/>
      <c r="H34" s="74">
        <v>338</v>
      </c>
      <c r="I34" s="75"/>
    </row>
    <row r="35" spans="1:9" ht="15.75" thickBot="1" x14ac:dyDescent="0.3">
      <c r="A35" s="17" t="s">
        <v>14</v>
      </c>
      <c r="B35" s="18"/>
      <c r="C35" s="18"/>
      <c r="D35" s="18"/>
      <c r="E35" s="18"/>
      <c r="F35" s="18"/>
      <c r="G35" s="18"/>
      <c r="H35" s="254">
        <f>H10+H29</f>
        <v>146617.62</v>
      </c>
      <c r="I35" s="255"/>
    </row>
    <row r="36" spans="1:9" x14ac:dyDescent="0.25">
      <c r="A36" s="53"/>
      <c r="B36" s="54"/>
      <c r="C36" s="54"/>
      <c r="D36" s="54"/>
      <c r="E36" s="54"/>
      <c r="F36" s="54"/>
      <c r="G36" s="54"/>
      <c r="H36" s="53"/>
      <c r="I36" s="55"/>
    </row>
    <row r="37" spans="1:9" x14ac:dyDescent="0.25">
      <c r="A37" s="21" t="s">
        <v>90</v>
      </c>
      <c r="B37" s="22"/>
      <c r="C37" s="22"/>
      <c r="D37" s="22"/>
      <c r="E37" s="22"/>
      <c r="F37" s="22"/>
      <c r="G37" s="22"/>
      <c r="H37" s="23">
        <f>H4+H10-H27</f>
        <v>342647.11</v>
      </c>
      <c r="I37" s="24"/>
    </row>
    <row r="38" spans="1:9" x14ac:dyDescent="0.25">
      <c r="A38" s="21" t="s">
        <v>78</v>
      </c>
      <c r="B38" s="22"/>
      <c r="C38" s="22"/>
      <c r="D38" s="22"/>
      <c r="E38" s="22"/>
      <c r="F38" s="22"/>
      <c r="G38" s="22"/>
      <c r="H38" s="23">
        <f>H6+H7+H8-H29</f>
        <v>107983.76999999999</v>
      </c>
      <c r="I38" s="24"/>
    </row>
    <row r="39" spans="1:9" ht="15.75" thickBot="1" x14ac:dyDescent="0.3">
      <c r="A39" s="89"/>
      <c r="B39" s="90"/>
      <c r="C39" s="90"/>
      <c r="D39" s="90"/>
      <c r="E39" s="90"/>
      <c r="F39" s="90"/>
      <c r="G39" s="152"/>
      <c r="H39" s="92"/>
      <c r="I39" s="93"/>
    </row>
    <row r="40" spans="1:9" ht="15.75" thickBot="1" x14ac:dyDescent="0.3">
      <c r="A40" s="17" t="s">
        <v>143</v>
      </c>
      <c r="B40" s="18"/>
      <c r="C40" s="18"/>
      <c r="D40" s="18"/>
      <c r="E40" s="18"/>
      <c r="F40" s="18"/>
      <c r="G40" s="18"/>
      <c r="H40" s="19">
        <f>H37-H38</f>
        <v>234663.34</v>
      </c>
      <c r="I40" s="20"/>
    </row>
    <row r="41" spans="1:9" x14ac:dyDescent="0.25">
      <c r="A41" s="143"/>
      <c r="B41" s="144"/>
      <c r="C41" s="144"/>
      <c r="D41" s="144"/>
      <c r="E41" s="144"/>
      <c r="F41" s="144"/>
      <c r="G41" s="124"/>
      <c r="H41" s="143"/>
      <c r="I41" s="124"/>
    </row>
    <row r="42" spans="1:9" x14ac:dyDescent="0.25">
      <c r="A42" s="81" t="s">
        <v>15</v>
      </c>
      <c r="B42" s="82"/>
      <c r="C42" s="82"/>
      <c r="D42" s="82"/>
      <c r="E42" s="82"/>
      <c r="F42" s="82"/>
      <c r="G42" s="148"/>
      <c r="H42" s="79"/>
      <c r="I42" s="80"/>
    </row>
    <row r="43" spans="1:9" x14ac:dyDescent="0.25">
      <c r="A43" s="40" t="s">
        <v>16</v>
      </c>
      <c r="B43" s="41"/>
      <c r="C43" s="41"/>
      <c r="D43" s="41"/>
      <c r="E43" s="41"/>
      <c r="F43" s="41"/>
      <c r="G43" s="41"/>
      <c r="H43" s="23">
        <v>14</v>
      </c>
      <c r="I43" s="24"/>
    </row>
    <row r="44" spans="1:9" ht="15.75" thickBot="1" x14ac:dyDescent="0.3">
      <c r="A44" s="44" t="s">
        <v>55</v>
      </c>
      <c r="B44" s="45"/>
      <c r="C44" s="45"/>
      <c r="D44" s="45"/>
      <c r="E44" s="45"/>
      <c r="F44" s="45"/>
      <c r="G44" s="45"/>
      <c r="H44" s="111">
        <f>(H10/H27+H29/H7)*H43</f>
        <v>36.39641425005415</v>
      </c>
      <c r="I44" s="112"/>
    </row>
    <row r="47" spans="1:9" x14ac:dyDescent="0.25">
      <c r="A47" s="35" t="s">
        <v>19</v>
      </c>
      <c r="B47" s="35"/>
      <c r="C47" s="35"/>
      <c r="G47" s="35" t="s">
        <v>20</v>
      </c>
      <c r="H47" s="35"/>
      <c r="I47" s="35"/>
    </row>
  </sheetData>
  <mergeCells count="86">
    <mergeCell ref="A34:G34"/>
    <mergeCell ref="H34:I34"/>
    <mergeCell ref="A40:G40"/>
    <mergeCell ref="H40:I40"/>
    <mergeCell ref="A41:G41"/>
    <mergeCell ref="H41:I41"/>
    <mergeCell ref="H38:I38"/>
    <mergeCell ref="A38:G38"/>
    <mergeCell ref="A35:G35"/>
    <mergeCell ref="H35:I35"/>
    <mergeCell ref="A36:G36"/>
    <mergeCell ref="H36:I36"/>
    <mergeCell ref="A37:G37"/>
    <mergeCell ref="H37:I37"/>
    <mergeCell ref="H31:I31"/>
    <mergeCell ref="A32:G32"/>
    <mergeCell ref="H32:I32"/>
    <mergeCell ref="A33:G33"/>
    <mergeCell ref="H33:I33"/>
    <mergeCell ref="A27:G27"/>
    <mergeCell ref="H27:I27"/>
    <mergeCell ref="A28:G28"/>
    <mergeCell ref="H28:I28"/>
    <mergeCell ref="A47:C47"/>
    <mergeCell ref="G47:I47"/>
    <mergeCell ref="A39:G39"/>
    <mergeCell ref="H39:I39"/>
    <mergeCell ref="A42:G42"/>
    <mergeCell ref="H42:I42"/>
    <mergeCell ref="A43:G43"/>
    <mergeCell ref="H43:I43"/>
    <mergeCell ref="A44:G44"/>
    <mergeCell ref="H44:I44"/>
    <mergeCell ref="A31:G31"/>
    <mergeCell ref="H30:I30"/>
    <mergeCell ref="H24:I24"/>
    <mergeCell ref="A25:G25"/>
    <mergeCell ref="H25:I25"/>
    <mergeCell ref="A26:G26"/>
    <mergeCell ref="H26:I26"/>
    <mergeCell ref="A18:G18"/>
    <mergeCell ref="H18:I18"/>
    <mergeCell ref="A30:G30"/>
    <mergeCell ref="A20:G20"/>
    <mergeCell ref="H20:I20"/>
    <mergeCell ref="H19:I19"/>
    <mergeCell ref="A19:G19"/>
    <mergeCell ref="A21:G21"/>
    <mergeCell ref="H21:I21"/>
    <mergeCell ref="A22:G22"/>
    <mergeCell ref="H22:I22"/>
    <mergeCell ref="A23:G23"/>
    <mergeCell ref="H23:I23"/>
    <mergeCell ref="A29:G29"/>
    <mergeCell ref="H29:I29"/>
    <mergeCell ref="A24:G24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7:G7"/>
    <mergeCell ref="H7:I7"/>
    <mergeCell ref="A9:G9"/>
    <mergeCell ref="H9:I9"/>
    <mergeCell ref="A8:G8"/>
    <mergeCell ref="H8:I8"/>
    <mergeCell ref="A6:G6"/>
    <mergeCell ref="A1:I1"/>
    <mergeCell ref="C2:F2"/>
    <mergeCell ref="A3:G3"/>
    <mergeCell ref="H3:I3"/>
    <mergeCell ref="A5:G5"/>
    <mergeCell ref="H5:I5"/>
    <mergeCell ref="A4:G4"/>
    <mergeCell ref="H4:I4"/>
    <mergeCell ref="H6:I6"/>
  </mergeCells>
  <pageMargins left="0.70866141732283472" right="0.70866141732283472" top="0.74803149606299213" bottom="0.78740157480314965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14" sqref="K14"/>
    </sheetView>
  </sheetViews>
  <sheetFormatPr defaultRowHeight="15" x14ac:dyDescent="0.25"/>
  <sheetData>
    <row r="1" spans="1:9" ht="18.75" x14ac:dyDescent="0.3">
      <c r="A1" s="105" t="s">
        <v>44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113</v>
      </c>
      <c r="B4" s="22"/>
      <c r="C4" s="22"/>
      <c r="D4" s="22"/>
      <c r="E4" s="22"/>
      <c r="F4" s="22"/>
      <c r="G4" s="95"/>
      <c r="H4" s="258">
        <v>246405.29</v>
      </c>
      <c r="I4" s="259"/>
    </row>
    <row r="5" spans="1:9" x14ac:dyDescent="0.25">
      <c r="A5" s="89"/>
      <c r="B5" s="90"/>
      <c r="C5" s="90"/>
      <c r="D5" s="90"/>
      <c r="E5" s="90"/>
      <c r="F5" s="90"/>
      <c r="G5" s="91"/>
      <c r="H5" s="79"/>
      <c r="I5" s="80"/>
    </row>
    <row r="6" spans="1:9" x14ac:dyDescent="0.25">
      <c r="A6" s="21" t="s">
        <v>89</v>
      </c>
      <c r="B6" s="22"/>
      <c r="C6" s="22"/>
      <c r="D6" s="22"/>
      <c r="E6" s="22"/>
      <c r="F6" s="22"/>
      <c r="G6" s="95"/>
      <c r="H6" s="217">
        <v>17292</v>
      </c>
      <c r="I6" s="218"/>
    </row>
    <row r="7" spans="1:9" x14ac:dyDescent="0.25">
      <c r="A7" s="81" t="s">
        <v>54</v>
      </c>
      <c r="B7" s="82"/>
      <c r="C7" s="82"/>
      <c r="D7" s="82"/>
      <c r="E7" s="82"/>
      <c r="F7" s="82"/>
      <c r="G7" s="83"/>
      <c r="H7" s="87">
        <v>5340</v>
      </c>
      <c r="I7" s="88"/>
    </row>
    <row r="8" spans="1:9" ht="15.75" thickBot="1" x14ac:dyDescent="0.3">
      <c r="A8" s="92"/>
      <c r="B8" s="109"/>
      <c r="C8" s="109"/>
      <c r="D8" s="109"/>
      <c r="E8" s="109"/>
      <c r="F8" s="109"/>
      <c r="G8" s="93"/>
      <c r="H8" s="38"/>
      <c r="I8" s="39"/>
    </row>
    <row r="9" spans="1:9" ht="15.75" thickBot="1" x14ac:dyDescent="0.3">
      <c r="A9" s="61" t="s">
        <v>65</v>
      </c>
      <c r="B9" s="62"/>
      <c r="C9" s="62"/>
      <c r="D9" s="62"/>
      <c r="E9" s="62"/>
      <c r="F9" s="62"/>
      <c r="G9" s="63"/>
      <c r="H9" s="98">
        <f>H10+H11+H12+H13+H14+H16+H17+H29+H19+H20+H21+H22+H23+H24+H25+H18</f>
        <v>90234.82</v>
      </c>
      <c r="I9" s="133"/>
    </row>
    <row r="10" spans="1:9" x14ac:dyDescent="0.25">
      <c r="A10" s="100" t="s">
        <v>60</v>
      </c>
      <c r="B10" s="101"/>
      <c r="C10" s="101"/>
      <c r="D10" s="101"/>
      <c r="E10" s="101"/>
      <c r="F10" s="101"/>
      <c r="G10" s="102"/>
      <c r="H10" s="103">
        <v>2897</v>
      </c>
      <c r="I10" s="104"/>
    </row>
    <row r="11" spans="1:9" x14ac:dyDescent="0.25">
      <c r="A11" s="81" t="s">
        <v>4</v>
      </c>
      <c r="B11" s="82"/>
      <c r="C11" s="82"/>
      <c r="D11" s="82"/>
      <c r="E11" s="82"/>
      <c r="F11" s="82"/>
      <c r="G11" s="83"/>
      <c r="H11" s="79"/>
      <c r="I11" s="80"/>
    </row>
    <row r="12" spans="1:9" x14ac:dyDescent="0.25">
      <c r="A12" s="81" t="s">
        <v>5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6</v>
      </c>
      <c r="B13" s="82"/>
      <c r="C13" s="82"/>
      <c r="D13" s="82"/>
      <c r="E13" s="82"/>
      <c r="F13" s="82"/>
      <c r="G13" s="83"/>
      <c r="H13" s="79">
        <v>990.42</v>
      </c>
      <c r="I13" s="80"/>
    </row>
    <row r="14" spans="1:9" x14ac:dyDescent="0.25">
      <c r="A14" s="76" t="s">
        <v>7</v>
      </c>
      <c r="B14" s="77"/>
      <c r="C14" s="77"/>
      <c r="D14" s="77"/>
      <c r="E14" s="77"/>
      <c r="F14" s="77"/>
      <c r="G14" s="78"/>
      <c r="H14" s="79"/>
      <c r="I14" s="80"/>
    </row>
    <row r="15" spans="1:9" x14ac:dyDescent="0.25">
      <c r="A15" s="76"/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81" t="s">
        <v>9</v>
      </c>
      <c r="B16" s="82"/>
      <c r="C16" s="82"/>
      <c r="D16" s="82"/>
      <c r="E16" s="82"/>
      <c r="F16" s="82"/>
      <c r="G16" s="83"/>
      <c r="H16" s="79"/>
      <c r="I16" s="80"/>
    </row>
    <row r="17" spans="1:12" x14ac:dyDescent="0.25">
      <c r="A17" s="84" t="s">
        <v>0</v>
      </c>
      <c r="B17" s="85"/>
      <c r="C17" s="85"/>
      <c r="D17" s="85"/>
      <c r="E17" s="85"/>
      <c r="F17" s="85"/>
      <c r="G17" s="86"/>
      <c r="H17" s="79">
        <v>0</v>
      </c>
      <c r="I17" s="80"/>
    </row>
    <row r="18" spans="1:12" x14ac:dyDescent="0.25">
      <c r="A18" s="40" t="s">
        <v>53</v>
      </c>
      <c r="B18" s="41"/>
      <c r="C18" s="41"/>
      <c r="D18" s="41"/>
      <c r="E18" s="41"/>
      <c r="F18" s="41"/>
      <c r="G18" s="48"/>
      <c r="H18" s="87">
        <v>1432.2</v>
      </c>
      <c r="I18" s="88"/>
    </row>
    <row r="19" spans="1:12" x14ac:dyDescent="0.25">
      <c r="A19" s="40" t="s">
        <v>11</v>
      </c>
      <c r="B19" s="41"/>
      <c r="C19" s="41"/>
      <c r="D19" s="41"/>
      <c r="E19" s="41"/>
      <c r="F19" s="41"/>
      <c r="G19" s="48"/>
      <c r="H19" s="87">
        <v>2531.12</v>
      </c>
      <c r="I19" s="88"/>
    </row>
    <row r="20" spans="1:12" x14ac:dyDescent="0.25">
      <c r="A20" s="40" t="s">
        <v>17</v>
      </c>
      <c r="B20" s="41"/>
      <c r="C20" s="41"/>
      <c r="D20" s="41"/>
      <c r="E20" s="41"/>
      <c r="F20" s="41"/>
      <c r="G20" s="48"/>
      <c r="H20" s="38"/>
      <c r="I20" s="39"/>
    </row>
    <row r="21" spans="1:12" x14ac:dyDescent="0.25">
      <c r="A21" s="40" t="s">
        <v>18</v>
      </c>
      <c r="B21" s="41"/>
      <c r="C21" s="41"/>
      <c r="D21" s="41"/>
      <c r="E21" s="41"/>
      <c r="F21" s="41"/>
      <c r="G21" s="48"/>
      <c r="H21" s="49"/>
      <c r="I21" s="50"/>
    </row>
    <row r="22" spans="1:12" x14ac:dyDescent="0.25">
      <c r="A22" s="40" t="s">
        <v>12</v>
      </c>
      <c r="B22" s="41"/>
      <c r="C22" s="41"/>
      <c r="D22" s="41"/>
      <c r="E22" s="41"/>
      <c r="F22" s="41"/>
      <c r="G22" s="48"/>
      <c r="H22" s="87">
        <v>14988.9</v>
      </c>
      <c r="I22" s="88"/>
    </row>
    <row r="23" spans="1:12" x14ac:dyDescent="0.25">
      <c r="A23" s="40" t="s">
        <v>51</v>
      </c>
      <c r="B23" s="41"/>
      <c r="C23" s="41"/>
      <c r="D23" s="41"/>
      <c r="E23" s="41"/>
      <c r="F23" s="41"/>
      <c r="G23" s="48"/>
      <c r="H23" s="38">
        <v>50550.8</v>
      </c>
      <c r="I23" s="39"/>
    </row>
    <row r="24" spans="1:12" x14ac:dyDescent="0.25">
      <c r="A24" s="40" t="s">
        <v>13</v>
      </c>
      <c r="B24" s="41"/>
      <c r="C24" s="41"/>
      <c r="D24" s="41"/>
      <c r="E24" s="41"/>
      <c r="F24" s="41"/>
      <c r="G24" s="48"/>
      <c r="H24" s="49">
        <v>15519.1</v>
      </c>
      <c r="I24" s="50"/>
    </row>
    <row r="25" spans="1:12" ht="15.75" thickBot="1" x14ac:dyDescent="0.3">
      <c r="A25" s="66" t="s">
        <v>50</v>
      </c>
      <c r="B25" s="67"/>
      <c r="C25" s="67"/>
      <c r="D25" s="67"/>
      <c r="E25" s="67"/>
      <c r="F25" s="67"/>
      <c r="G25" s="68"/>
      <c r="H25" s="69">
        <v>1325.28</v>
      </c>
      <c r="I25" s="70"/>
    </row>
    <row r="26" spans="1:12" ht="15.75" thickBot="1" x14ac:dyDescent="0.3">
      <c r="A26" s="61" t="s">
        <v>64</v>
      </c>
      <c r="B26" s="62"/>
      <c r="C26" s="62"/>
      <c r="D26" s="62"/>
      <c r="E26" s="62"/>
      <c r="F26" s="62"/>
      <c r="G26" s="63"/>
      <c r="H26" s="98">
        <v>75348.399999999994</v>
      </c>
      <c r="I26" s="147"/>
      <c r="L26" t="s">
        <v>63</v>
      </c>
    </row>
    <row r="27" spans="1:12" ht="15.75" thickBot="1" x14ac:dyDescent="0.3">
      <c r="A27" s="140"/>
      <c r="B27" s="141"/>
      <c r="C27" s="141"/>
      <c r="D27" s="141"/>
      <c r="E27" s="141"/>
      <c r="F27" s="141"/>
      <c r="G27" s="142"/>
      <c r="H27" s="240"/>
      <c r="I27" s="241"/>
    </row>
    <row r="28" spans="1:12" ht="15.75" thickBot="1" x14ac:dyDescent="0.3">
      <c r="A28" s="17" t="s">
        <v>67</v>
      </c>
      <c r="B28" s="18"/>
      <c r="C28" s="18"/>
      <c r="D28" s="18"/>
      <c r="E28" s="18"/>
      <c r="F28" s="18"/>
      <c r="G28" s="51"/>
      <c r="H28" s="19"/>
      <c r="I28" s="20"/>
    </row>
    <row r="29" spans="1:12" ht="15.75" thickBot="1" x14ac:dyDescent="0.3">
      <c r="A29" s="113" t="s">
        <v>122</v>
      </c>
      <c r="B29" s="114"/>
      <c r="C29" s="114"/>
      <c r="D29" s="114"/>
      <c r="E29" s="114"/>
      <c r="F29" s="114"/>
      <c r="G29" s="115"/>
      <c r="H29" s="116"/>
      <c r="I29" s="117"/>
    </row>
    <row r="30" spans="1:12" ht="15.75" thickBot="1" x14ac:dyDescent="0.3">
      <c r="A30" s="17" t="s">
        <v>14</v>
      </c>
      <c r="B30" s="18"/>
      <c r="C30" s="18"/>
      <c r="D30" s="18"/>
      <c r="E30" s="18"/>
      <c r="F30" s="18"/>
      <c r="G30" s="51"/>
      <c r="H30" s="19">
        <f>H9+H28</f>
        <v>90234.82</v>
      </c>
      <c r="I30" s="52"/>
    </row>
    <row r="31" spans="1:12" x14ac:dyDescent="0.25">
      <c r="A31" s="53"/>
      <c r="B31" s="54"/>
      <c r="C31" s="54"/>
      <c r="D31" s="54"/>
      <c r="E31" s="54"/>
      <c r="F31" s="54"/>
      <c r="G31" s="55"/>
      <c r="H31" s="137"/>
      <c r="I31" s="139"/>
    </row>
    <row r="32" spans="1:12" x14ac:dyDescent="0.25">
      <c r="A32" s="21" t="s">
        <v>114</v>
      </c>
      <c r="B32" s="22"/>
      <c r="C32" s="22"/>
      <c r="D32" s="22"/>
      <c r="E32" s="22"/>
      <c r="F32" s="22"/>
      <c r="G32" s="95"/>
      <c r="H32" s="23">
        <f>H4+H9-H26</f>
        <v>261291.71</v>
      </c>
      <c r="I32" s="24"/>
    </row>
    <row r="33" spans="1:9" x14ac:dyDescent="0.25">
      <c r="A33" s="21" t="s">
        <v>78</v>
      </c>
      <c r="B33" s="22"/>
      <c r="C33" s="22"/>
      <c r="D33" s="22"/>
      <c r="E33" s="22"/>
      <c r="F33" s="22"/>
      <c r="G33" s="22"/>
      <c r="H33" s="23">
        <f>H6+H7-H28</f>
        <v>22632</v>
      </c>
      <c r="I33" s="24"/>
    </row>
    <row r="34" spans="1:9" x14ac:dyDescent="0.25">
      <c r="A34" s="92"/>
      <c r="B34" s="109"/>
      <c r="C34" s="109"/>
      <c r="D34" s="109"/>
      <c r="E34" s="109"/>
      <c r="F34" s="109"/>
      <c r="G34" s="93"/>
      <c r="H34" s="92"/>
      <c r="I34" s="93"/>
    </row>
    <row r="35" spans="1:9" x14ac:dyDescent="0.25">
      <c r="A35" s="81" t="s">
        <v>15</v>
      </c>
      <c r="B35" s="82"/>
      <c r="C35" s="82"/>
      <c r="D35" s="82"/>
      <c r="E35" s="82"/>
      <c r="F35" s="82"/>
      <c r="G35" s="83"/>
      <c r="H35" s="56"/>
      <c r="I35" s="57"/>
    </row>
    <row r="36" spans="1:9" x14ac:dyDescent="0.25">
      <c r="A36" s="40" t="s">
        <v>16</v>
      </c>
      <c r="B36" s="41"/>
      <c r="C36" s="41"/>
      <c r="D36" s="41"/>
      <c r="E36" s="41"/>
      <c r="F36" s="41"/>
      <c r="G36" s="48"/>
      <c r="H36" s="256">
        <v>11</v>
      </c>
      <c r="I36" s="257"/>
    </row>
    <row r="37" spans="1:9" ht="15.75" thickBot="1" x14ac:dyDescent="0.3">
      <c r="A37" s="66" t="s">
        <v>55</v>
      </c>
      <c r="B37" s="67"/>
      <c r="C37" s="67"/>
      <c r="D37" s="67"/>
      <c r="E37" s="67"/>
      <c r="F37" s="67"/>
      <c r="G37" s="67"/>
      <c r="H37" s="219">
        <f>H9/H26*H36</f>
        <v>13.173246147230731</v>
      </c>
      <c r="I37" s="220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2">
    <mergeCell ref="A7:G7"/>
    <mergeCell ref="H7:I7"/>
    <mergeCell ref="A12:G12"/>
    <mergeCell ref="H12:I12"/>
    <mergeCell ref="A13:G13"/>
    <mergeCell ref="H13:I13"/>
    <mergeCell ref="H9:I9"/>
    <mergeCell ref="A10:G10"/>
    <mergeCell ref="H10:I10"/>
    <mergeCell ref="A11:G11"/>
    <mergeCell ref="H11:I11"/>
    <mergeCell ref="A9:G9"/>
    <mergeCell ref="A29:G29"/>
    <mergeCell ref="H29:I29"/>
    <mergeCell ref="A19:G19"/>
    <mergeCell ref="H19:I19"/>
    <mergeCell ref="A1:I1"/>
    <mergeCell ref="C2:F2"/>
    <mergeCell ref="A3:G3"/>
    <mergeCell ref="H3:I3"/>
    <mergeCell ref="A4:G4"/>
    <mergeCell ref="H4:I4"/>
    <mergeCell ref="A5:G5"/>
    <mergeCell ref="H5:I5"/>
    <mergeCell ref="H6:I6"/>
    <mergeCell ref="A6:G6"/>
    <mergeCell ref="A8:G8"/>
    <mergeCell ref="H8:I8"/>
    <mergeCell ref="A18:G18"/>
    <mergeCell ref="H18:I18"/>
    <mergeCell ref="A20:G20"/>
    <mergeCell ref="H20:I20"/>
    <mergeCell ref="A21:G21"/>
    <mergeCell ref="H21:I21"/>
    <mergeCell ref="H14:I15"/>
    <mergeCell ref="A16:G16"/>
    <mergeCell ref="H16:I16"/>
    <mergeCell ref="A17:G17"/>
    <mergeCell ref="H17:I17"/>
    <mergeCell ref="A14:G15"/>
    <mergeCell ref="A22:G22"/>
    <mergeCell ref="H22:I22"/>
    <mergeCell ref="A23:G23"/>
    <mergeCell ref="H23:I23"/>
    <mergeCell ref="A24:G24"/>
    <mergeCell ref="H24:I24"/>
    <mergeCell ref="A25:G25"/>
    <mergeCell ref="H25:I25"/>
    <mergeCell ref="A27:G27"/>
    <mergeCell ref="H27:I27"/>
    <mergeCell ref="A28:G28"/>
    <mergeCell ref="H28:I28"/>
    <mergeCell ref="A26:G26"/>
    <mergeCell ref="H26:I26"/>
    <mergeCell ref="A41:C41"/>
    <mergeCell ref="G41:I41"/>
    <mergeCell ref="A33:G33"/>
    <mergeCell ref="H33:I33"/>
    <mergeCell ref="A35:G35"/>
    <mergeCell ref="H35:I35"/>
    <mergeCell ref="A36:G36"/>
    <mergeCell ref="H36:I36"/>
    <mergeCell ref="A32:G32"/>
    <mergeCell ref="H32:I32"/>
    <mergeCell ref="A37:G37"/>
    <mergeCell ref="H37:I37"/>
    <mergeCell ref="A30:G30"/>
    <mergeCell ref="H30:I30"/>
    <mergeCell ref="A31:G31"/>
    <mergeCell ref="A34:G34"/>
    <mergeCell ref="H34:I34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7" workbookViewId="0">
      <selection activeCell="N31" sqref="N31"/>
    </sheetView>
  </sheetViews>
  <sheetFormatPr defaultRowHeight="15" x14ac:dyDescent="0.25"/>
  <sheetData>
    <row r="1" spans="1:9" ht="18.75" x14ac:dyDescent="0.3">
      <c r="A1" s="105" t="s">
        <v>45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53" t="s">
        <v>2</v>
      </c>
      <c r="I3" s="154"/>
    </row>
    <row r="4" spans="1:9" x14ac:dyDescent="0.25">
      <c r="A4" s="89" t="s">
        <v>115</v>
      </c>
      <c r="B4" s="90"/>
      <c r="C4" s="90"/>
      <c r="D4" s="90"/>
      <c r="E4" s="90"/>
      <c r="F4" s="90"/>
      <c r="G4" s="152"/>
      <c r="H4" s="143">
        <v>147655.13</v>
      </c>
      <c r="I4" s="124"/>
    </row>
    <row r="5" spans="1:9" x14ac:dyDescent="0.25">
      <c r="A5" s="38"/>
      <c r="B5" s="94"/>
      <c r="C5" s="94"/>
      <c r="D5" s="94"/>
      <c r="E5" s="94"/>
      <c r="F5" s="94"/>
      <c r="G5" s="94"/>
      <c r="H5" s="79"/>
      <c r="I5" s="80"/>
    </row>
    <row r="6" spans="1:9" x14ac:dyDescent="0.25">
      <c r="A6" s="21" t="s">
        <v>84</v>
      </c>
      <c r="B6" s="22"/>
      <c r="C6" s="22"/>
      <c r="D6" s="22"/>
      <c r="E6" s="22"/>
      <c r="F6" s="22"/>
      <c r="G6" s="22"/>
      <c r="H6" s="23">
        <v>233547.44</v>
      </c>
      <c r="I6" s="24"/>
    </row>
    <row r="7" spans="1:9" x14ac:dyDescent="0.25">
      <c r="A7" s="71" t="s">
        <v>1</v>
      </c>
      <c r="B7" s="72"/>
      <c r="C7" s="72"/>
      <c r="D7" s="72"/>
      <c r="E7" s="72"/>
      <c r="F7" s="72"/>
      <c r="G7" s="72"/>
      <c r="H7" s="38">
        <v>18784.150000000001</v>
      </c>
      <c r="I7" s="39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4740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148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H11+H12+H13+H14+H15+H17+H18+H30+H20+H21+H22+H23+H24+H25+H26+H19</f>
        <v>103995.84</v>
      </c>
      <c r="I10" s="169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03">
        <v>1440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64"/>
      <c r="H18" s="204">
        <v>0</v>
      </c>
      <c r="I18" s="205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199">
        <v>1428</v>
      </c>
      <c r="I19" s="200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211">
        <v>3709.4</v>
      </c>
      <c r="I20" s="212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209"/>
      <c r="I21" s="210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209"/>
      <c r="I22" s="21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209">
        <v>17585.82</v>
      </c>
      <c r="I23" s="210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262">
        <v>59309.04</v>
      </c>
      <c r="I24" s="263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262">
        <v>18207.88</v>
      </c>
      <c r="I25" s="263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4">
        <v>91650.85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194"/>
      <c r="I28" s="195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f>H31+H32+H33</f>
        <v>1364</v>
      </c>
      <c r="I29" s="52"/>
    </row>
    <row r="30" spans="1:9" x14ac:dyDescent="0.25">
      <c r="A30" s="225" t="s">
        <v>122</v>
      </c>
      <c r="B30" s="226"/>
      <c r="C30" s="226"/>
      <c r="D30" s="226"/>
      <c r="E30" s="226"/>
      <c r="F30" s="226"/>
      <c r="G30" s="227"/>
      <c r="H30" s="260"/>
      <c r="I30" s="261"/>
    </row>
    <row r="31" spans="1:9" x14ac:dyDescent="0.25">
      <c r="A31" s="71" t="s">
        <v>127</v>
      </c>
      <c r="B31" s="72"/>
      <c r="C31" s="72"/>
      <c r="D31" s="72"/>
      <c r="E31" s="72"/>
      <c r="F31" s="72"/>
      <c r="G31" s="73"/>
      <c r="H31" s="74">
        <v>862</v>
      </c>
      <c r="I31" s="75"/>
    </row>
    <row r="32" spans="1:9" x14ac:dyDescent="0.25">
      <c r="A32" s="71" t="s">
        <v>128</v>
      </c>
      <c r="B32" s="72"/>
      <c r="C32" s="72"/>
      <c r="D32" s="72"/>
      <c r="E32" s="72"/>
      <c r="F32" s="72"/>
      <c r="G32" s="73"/>
      <c r="H32" s="74">
        <v>140</v>
      </c>
      <c r="I32" s="75"/>
    </row>
    <row r="33" spans="1:9" ht="15.75" thickBot="1" x14ac:dyDescent="0.3">
      <c r="A33" s="162" t="s">
        <v>126</v>
      </c>
      <c r="B33" s="163"/>
      <c r="C33" s="163"/>
      <c r="D33" s="163"/>
      <c r="E33" s="163"/>
      <c r="F33" s="163"/>
      <c r="G33" s="164"/>
      <c r="H33" s="165">
        <v>362</v>
      </c>
      <c r="I33" s="166"/>
    </row>
    <row r="34" spans="1:9" ht="15.75" thickBot="1" x14ac:dyDescent="0.3">
      <c r="A34" s="17" t="s">
        <v>14</v>
      </c>
      <c r="B34" s="18"/>
      <c r="C34" s="18"/>
      <c r="D34" s="18"/>
      <c r="E34" s="18"/>
      <c r="F34" s="18"/>
      <c r="G34" s="18"/>
      <c r="H34" s="19">
        <f>H10+H29</f>
        <v>105359.84</v>
      </c>
      <c r="I34" s="20"/>
    </row>
    <row r="35" spans="1:9" x14ac:dyDescent="0.25">
      <c r="A35" s="143"/>
      <c r="B35" s="144"/>
      <c r="C35" s="144"/>
      <c r="D35" s="144"/>
      <c r="E35" s="144"/>
      <c r="F35" s="144"/>
      <c r="G35" s="144"/>
      <c r="H35" s="53"/>
      <c r="I35" s="55"/>
    </row>
    <row r="36" spans="1:9" x14ac:dyDescent="0.25">
      <c r="A36" s="89" t="s">
        <v>116</v>
      </c>
      <c r="B36" s="90"/>
      <c r="C36" s="90"/>
      <c r="D36" s="90"/>
      <c r="E36" s="90"/>
      <c r="F36" s="90"/>
      <c r="G36" s="152"/>
      <c r="H36" s="23">
        <f>H4+H10-H27</f>
        <v>160000.12</v>
      </c>
      <c r="I36" s="24"/>
    </row>
    <row r="37" spans="1:9" x14ac:dyDescent="0.25">
      <c r="A37" s="21" t="s">
        <v>78</v>
      </c>
      <c r="B37" s="22"/>
      <c r="C37" s="22"/>
      <c r="D37" s="22"/>
      <c r="E37" s="22"/>
      <c r="F37" s="22"/>
      <c r="G37" s="22"/>
      <c r="H37" s="23">
        <f>H6+H7+H8-H29</f>
        <v>255707.59</v>
      </c>
      <c r="I37" s="24"/>
    </row>
    <row r="38" spans="1:9" ht="15.75" thickBot="1" x14ac:dyDescent="0.3">
      <c r="A38" s="92"/>
      <c r="B38" s="109"/>
      <c r="C38" s="109"/>
      <c r="D38" s="109"/>
      <c r="E38" s="109"/>
      <c r="F38" s="109"/>
      <c r="G38" s="93"/>
      <c r="H38" s="23"/>
      <c r="I38" s="24"/>
    </row>
    <row r="39" spans="1:9" ht="15.75" thickBot="1" x14ac:dyDescent="0.3">
      <c r="A39" s="17" t="s">
        <v>121</v>
      </c>
      <c r="B39" s="18"/>
      <c r="C39" s="18"/>
      <c r="D39" s="18"/>
      <c r="E39" s="18"/>
      <c r="F39" s="18"/>
      <c r="G39" s="18"/>
      <c r="H39" s="19">
        <f>H37-H36</f>
        <v>95707.47</v>
      </c>
      <c r="I39" s="20"/>
    </row>
    <row r="40" spans="1:9" x14ac:dyDescent="0.25">
      <c r="A40" s="191"/>
      <c r="B40" s="192"/>
      <c r="C40" s="192"/>
      <c r="D40" s="192"/>
      <c r="E40" s="192"/>
      <c r="F40" s="192"/>
      <c r="G40" s="192"/>
      <c r="H40" s="38"/>
      <c r="I40" s="39"/>
    </row>
    <row r="41" spans="1:9" x14ac:dyDescent="0.25">
      <c r="A41" s="89" t="s">
        <v>15</v>
      </c>
      <c r="B41" s="90"/>
      <c r="C41" s="90"/>
      <c r="D41" s="90"/>
      <c r="E41" s="90"/>
      <c r="F41" s="90"/>
      <c r="G41" s="152"/>
      <c r="H41" s="79"/>
      <c r="I41" s="80"/>
    </row>
    <row r="42" spans="1:9" x14ac:dyDescent="0.25">
      <c r="A42" s="40" t="s">
        <v>16</v>
      </c>
      <c r="B42" s="41"/>
      <c r="C42" s="41"/>
      <c r="D42" s="41"/>
      <c r="E42" s="41"/>
      <c r="F42" s="41"/>
      <c r="G42" s="41"/>
      <c r="H42" s="42">
        <v>12</v>
      </c>
      <c r="I42" s="43"/>
    </row>
    <row r="43" spans="1:9" ht="15.75" thickBot="1" x14ac:dyDescent="0.3">
      <c r="A43" s="44" t="s">
        <v>59</v>
      </c>
      <c r="B43" s="45"/>
      <c r="C43" s="45"/>
      <c r="D43" s="45"/>
      <c r="E43" s="45"/>
      <c r="F43" s="45"/>
      <c r="G43" s="45"/>
      <c r="H43" s="111">
        <f>(H10/H27+H29/H7)*H42</f>
        <v>14.487723251500789</v>
      </c>
      <c r="I43" s="112"/>
    </row>
    <row r="44" spans="1:9" x14ac:dyDescent="0.25">
      <c r="H44" s="2"/>
      <c r="I44" s="2"/>
    </row>
    <row r="46" spans="1:9" x14ac:dyDescent="0.25">
      <c r="A46" s="35" t="s">
        <v>19</v>
      </c>
      <c r="B46" s="35"/>
      <c r="C46" s="35"/>
      <c r="F46" s="35" t="s">
        <v>46</v>
      </c>
      <c r="G46" s="35"/>
      <c r="H46" s="35"/>
    </row>
  </sheetData>
  <mergeCells count="84">
    <mergeCell ref="A38:G38"/>
    <mergeCell ref="H38:I38"/>
    <mergeCell ref="A33:G33"/>
    <mergeCell ref="H33:I33"/>
    <mergeCell ref="A35:G35"/>
    <mergeCell ref="H35:I35"/>
    <mergeCell ref="A36:G36"/>
    <mergeCell ref="H36:I36"/>
    <mergeCell ref="A37:G37"/>
    <mergeCell ref="H37:I37"/>
    <mergeCell ref="A5:G5"/>
    <mergeCell ref="H5:I5"/>
    <mergeCell ref="A6:G6"/>
    <mergeCell ref="H6:I6"/>
    <mergeCell ref="A7:G7"/>
    <mergeCell ref="H7:I7"/>
    <mergeCell ref="A8:G8"/>
    <mergeCell ref="H8:I8"/>
    <mergeCell ref="A14:G14"/>
    <mergeCell ref="H14:I14"/>
    <mergeCell ref="A15:G16"/>
    <mergeCell ref="A10:G10"/>
    <mergeCell ref="H10:I10"/>
    <mergeCell ref="A9:G9"/>
    <mergeCell ref="H9:I9"/>
    <mergeCell ref="H15:I16"/>
    <mergeCell ref="A11:G11"/>
    <mergeCell ref="H11:I11"/>
    <mergeCell ref="A12:G12"/>
    <mergeCell ref="H12:I12"/>
    <mergeCell ref="A13:G13"/>
    <mergeCell ref="H13:I13"/>
    <mergeCell ref="A1:I1"/>
    <mergeCell ref="C2:F2"/>
    <mergeCell ref="A3:G3"/>
    <mergeCell ref="H3:I3"/>
    <mergeCell ref="A4:G4"/>
    <mergeCell ref="H4:I4"/>
    <mergeCell ref="A19:G19"/>
    <mergeCell ref="H19:I19"/>
    <mergeCell ref="A21:G21"/>
    <mergeCell ref="H21:I21"/>
    <mergeCell ref="A17:G17"/>
    <mergeCell ref="H17:I17"/>
    <mergeCell ref="A18:G18"/>
    <mergeCell ref="H18:I18"/>
    <mergeCell ref="A20:G20"/>
    <mergeCell ref="A24:G24"/>
    <mergeCell ref="H24:I24"/>
    <mergeCell ref="A25:G25"/>
    <mergeCell ref="H25:I25"/>
    <mergeCell ref="A26:G26"/>
    <mergeCell ref="H26:I26"/>
    <mergeCell ref="A22:G22"/>
    <mergeCell ref="H22:I22"/>
    <mergeCell ref="A23:G23"/>
    <mergeCell ref="H23:I23"/>
    <mergeCell ref="H20:I20"/>
    <mergeCell ref="H27:I27"/>
    <mergeCell ref="A28:G28"/>
    <mergeCell ref="H28:I28"/>
    <mergeCell ref="A34:G34"/>
    <mergeCell ref="H34:I34"/>
    <mergeCell ref="A30:G30"/>
    <mergeCell ref="H30:I30"/>
    <mergeCell ref="A29:G29"/>
    <mergeCell ref="H29:I29"/>
    <mergeCell ref="A27:G27"/>
    <mergeCell ref="A31:G31"/>
    <mergeCell ref="H31:I31"/>
    <mergeCell ref="A32:G32"/>
    <mergeCell ref="H32:I32"/>
    <mergeCell ref="A39:G39"/>
    <mergeCell ref="H39:I39"/>
    <mergeCell ref="A43:G43"/>
    <mergeCell ref="H43:I43"/>
    <mergeCell ref="A46:C46"/>
    <mergeCell ref="F46:H46"/>
    <mergeCell ref="A40:G40"/>
    <mergeCell ref="H40:I40"/>
    <mergeCell ref="A41:G41"/>
    <mergeCell ref="H41:I41"/>
    <mergeCell ref="A42:G42"/>
    <mergeCell ref="H42:I4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L33" sqref="L33"/>
    </sheetView>
  </sheetViews>
  <sheetFormatPr defaultRowHeight="15" x14ac:dyDescent="0.25"/>
  <sheetData>
    <row r="1" spans="1:9" ht="18.75" x14ac:dyDescent="0.3">
      <c r="A1" s="105" t="s">
        <v>22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79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80</v>
      </c>
      <c r="B4" s="22"/>
      <c r="C4" s="22"/>
      <c r="D4" s="22"/>
      <c r="E4" s="22"/>
      <c r="F4" s="22"/>
      <c r="G4" s="95"/>
      <c r="H4" s="25">
        <v>144419.22999999998</v>
      </c>
      <c r="I4" s="108"/>
    </row>
    <row r="5" spans="1:9" x14ac:dyDescent="0.25">
      <c r="A5" s="89"/>
      <c r="B5" s="90"/>
      <c r="C5" s="90"/>
      <c r="D5" s="90"/>
      <c r="E5" s="90"/>
      <c r="F5" s="90"/>
      <c r="G5" s="91"/>
      <c r="H5" s="79"/>
      <c r="I5" s="80"/>
    </row>
    <row r="6" spans="1:9" x14ac:dyDescent="0.25">
      <c r="A6" s="21" t="s">
        <v>81</v>
      </c>
      <c r="B6" s="22"/>
      <c r="C6" s="22"/>
      <c r="D6" s="22"/>
      <c r="E6" s="22"/>
      <c r="F6" s="22"/>
      <c r="G6" s="95"/>
      <c r="H6" s="92">
        <v>12822.02</v>
      </c>
      <c r="I6" s="93"/>
    </row>
    <row r="7" spans="1:9" x14ac:dyDescent="0.25">
      <c r="A7" s="21" t="s">
        <v>69</v>
      </c>
      <c r="B7" s="22"/>
      <c r="C7" s="22"/>
      <c r="D7" s="22"/>
      <c r="E7" s="22"/>
      <c r="F7" s="22"/>
      <c r="G7" s="95"/>
      <c r="H7" s="42">
        <v>7004.85</v>
      </c>
      <c r="I7" s="43"/>
    </row>
    <row r="8" spans="1:9" x14ac:dyDescent="0.25">
      <c r="A8" s="40" t="s">
        <v>54</v>
      </c>
      <c r="B8" s="41"/>
      <c r="C8" s="41"/>
      <c r="D8" s="41"/>
      <c r="E8" s="41"/>
      <c r="F8" s="41"/>
      <c r="G8" s="48"/>
      <c r="H8" s="87">
        <v>4020</v>
      </c>
      <c r="I8" s="88"/>
    </row>
    <row r="9" spans="1:9" ht="15.75" thickBot="1" x14ac:dyDescent="0.3">
      <c r="A9" s="38"/>
      <c r="B9" s="94"/>
      <c r="C9" s="94"/>
      <c r="D9" s="94"/>
      <c r="E9" s="94"/>
      <c r="F9" s="94"/>
      <c r="G9" s="39"/>
      <c r="H9" s="38"/>
      <c r="I9" s="39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120">
        <f>H11+H12+H13+H14+H15+H17+H18+H30+H20+H21+H22+H23+H24+H25+H26+H19</f>
        <v>58143.12999999999</v>
      </c>
      <c r="I10" s="121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18">
        <v>395.6</v>
      </c>
      <c r="I11" s="119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83"/>
      <c r="H19" s="96">
        <v>1055.7</v>
      </c>
      <c r="I19" s="97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2094.7199999999998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9667.56</v>
      </c>
      <c r="I23" s="39"/>
    </row>
    <row r="24" spans="1:9" x14ac:dyDescent="0.25">
      <c r="A24" s="40" t="s">
        <v>56</v>
      </c>
      <c r="B24" s="41"/>
      <c r="C24" s="41"/>
      <c r="D24" s="41"/>
      <c r="E24" s="41"/>
      <c r="F24" s="41"/>
      <c r="G24" s="48"/>
      <c r="H24" s="38">
        <v>32604.32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10009.530000000001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ht="15.75" thickBot="1" x14ac:dyDescent="0.3">
      <c r="A27" s="61" t="s">
        <v>1</v>
      </c>
      <c r="B27" s="62"/>
      <c r="C27" s="62"/>
      <c r="D27" s="62"/>
      <c r="E27" s="62"/>
      <c r="F27" s="62"/>
      <c r="G27" s="63"/>
      <c r="H27" s="64">
        <v>38638.449999999997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/>
      <c r="I29" s="52"/>
    </row>
    <row r="30" spans="1:9" ht="15.75" thickBot="1" x14ac:dyDescent="0.3">
      <c r="A30" s="113" t="s">
        <v>122</v>
      </c>
      <c r="B30" s="114"/>
      <c r="C30" s="114"/>
      <c r="D30" s="114"/>
      <c r="E30" s="114"/>
      <c r="F30" s="114"/>
      <c r="G30" s="115"/>
      <c r="H30" s="116"/>
      <c r="I30" s="117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51"/>
      <c r="H31" s="107">
        <f>H10+H29</f>
        <v>58143.12999999999</v>
      </c>
      <c r="I31" s="20"/>
    </row>
    <row r="32" spans="1:9" x14ac:dyDescent="0.25">
      <c r="A32" s="53"/>
      <c r="B32" s="54"/>
      <c r="C32" s="54"/>
      <c r="D32" s="54"/>
      <c r="E32" s="54"/>
      <c r="F32" s="54"/>
      <c r="G32" s="55"/>
      <c r="H32" s="56"/>
      <c r="I32" s="57"/>
    </row>
    <row r="33" spans="1:9" x14ac:dyDescent="0.25">
      <c r="A33" s="21" t="s">
        <v>82</v>
      </c>
      <c r="B33" s="22"/>
      <c r="C33" s="22"/>
      <c r="D33" s="22"/>
      <c r="E33" s="22"/>
      <c r="F33" s="22"/>
      <c r="G33" s="95"/>
      <c r="H33" s="25">
        <f>H4+H10-H27</f>
        <v>163923.90999999997</v>
      </c>
      <c r="I33" s="108"/>
    </row>
    <row r="34" spans="1:9" x14ac:dyDescent="0.25">
      <c r="A34" s="21" t="s">
        <v>83</v>
      </c>
      <c r="B34" s="22"/>
      <c r="C34" s="22"/>
      <c r="D34" s="22"/>
      <c r="E34" s="22"/>
      <c r="F34" s="22"/>
      <c r="G34" s="95"/>
      <c r="H34" s="23">
        <f>H6-H7-H8+H29</f>
        <v>1797.17</v>
      </c>
      <c r="I34" s="24"/>
    </row>
    <row r="35" spans="1:9" x14ac:dyDescent="0.25">
      <c r="A35" s="92"/>
      <c r="B35" s="109"/>
      <c r="C35" s="109"/>
      <c r="D35" s="109"/>
      <c r="E35" s="109"/>
      <c r="F35" s="109"/>
      <c r="G35" s="93"/>
      <c r="H35" s="92"/>
      <c r="I35" s="93"/>
    </row>
    <row r="36" spans="1:9" x14ac:dyDescent="0.25">
      <c r="A36" s="81" t="s">
        <v>15</v>
      </c>
      <c r="B36" s="82"/>
      <c r="C36" s="82"/>
      <c r="D36" s="82"/>
      <c r="E36" s="82"/>
      <c r="F36" s="82"/>
      <c r="G36" s="83"/>
      <c r="H36" s="56"/>
      <c r="I36" s="57"/>
    </row>
    <row r="37" spans="1:9" x14ac:dyDescent="0.25">
      <c r="A37" s="40" t="s">
        <v>16</v>
      </c>
      <c r="B37" s="41"/>
      <c r="C37" s="41"/>
      <c r="D37" s="41"/>
      <c r="E37" s="41"/>
      <c r="F37" s="41"/>
      <c r="G37" s="48"/>
      <c r="H37" s="23">
        <v>10</v>
      </c>
      <c r="I37" s="24"/>
    </row>
    <row r="38" spans="1:9" ht="15.75" thickBot="1" x14ac:dyDescent="0.3">
      <c r="A38" s="44" t="s">
        <v>55</v>
      </c>
      <c r="B38" s="45"/>
      <c r="C38" s="45"/>
      <c r="D38" s="45"/>
      <c r="E38" s="45"/>
      <c r="F38" s="45"/>
      <c r="G38" s="110"/>
      <c r="H38" s="111">
        <f>H10/H27*H37</f>
        <v>15.047997525780666</v>
      </c>
      <c r="I38" s="112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4">
    <mergeCell ref="A1:I1"/>
    <mergeCell ref="C2:F2"/>
    <mergeCell ref="A3:G3"/>
    <mergeCell ref="H3:I3"/>
    <mergeCell ref="A4:G4"/>
    <mergeCell ref="H4:I4"/>
    <mergeCell ref="A7:G7"/>
    <mergeCell ref="H7:I7"/>
    <mergeCell ref="A5:G5"/>
    <mergeCell ref="H5:I5"/>
    <mergeCell ref="A6:G6"/>
    <mergeCell ref="H6:I6"/>
    <mergeCell ref="A12:G12"/>
    <mergeCell ref="H12:I12"/>
    <mergeCell ref="A13:G13"/>
    <mergeCell ref="H13:I13"/>
    <mergeCell ref="A17:G17"/>
    <mergeCell ref="H17:I17"/>
    <mergeCell ref="A8:G8"/>
    <mergeCell ref="H8:I8"/>
    <mergeCell ref="A11:G11"/>
    <mergeCell ref="H11:I11"/>
    <mergeCell ref="A10:G10"/>
    <mergeCell ref="H10:I10"/>
    <mergeCell ref="A9:G9"/>
    <mergeCell ref="H9:I9"/>
    <mergeCell ref="A30:G30"/>
    <mergeCell ref="H30:I30"/>
    <mergeCell ref="A14:G14"/>
    <mergeCell ref="H14:I14"/>
    <mergeCell ref="A15:G16"/>
    <mergeCell ref="H15:I16"/>
    <mergeCell ref="A19:G19"/>
    <mergeCell ref="H19:I19"/>
    <mergeCell ref="A18:G18"/>
    <mergeCell ref="H18:I18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A26:G26"/>
    <mergeCell ref="H26:I26"/>
    <mergeCell ref="A29:G29"/>
    <mergeCell ref="H29:I29"/>
    <mergeCell ref="A27:G27"/>
    <mergeCell ref="H27:I27"/>
    <mergeCell ref="A28:G28"/>
    <mergeCell ref="H28:I28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34:G34"/>
    <mergeCell ref="H34:I34"/>
    <mergeCell ref="A31:G31"/>
    <mergeCell ref="H31:I31"/>
    <mergeCell ref="A32:G32"/>
    <mergeCell ref="H32:I32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8" sqref="H38:I38"/>
    </sheetView>
  </sheetViews>
  <sheetFormatPr defaultRowHeight="15" x14ac:dyDescent="0.25"/>
  <sheetData>
    <row r="1" spans="1:9" ht="18.75" x14ac:dyDescent="0.3">
      <c r="A1" s="105" t="s">
        <v>47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106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153">
        <v>356410.20999999996</v>
      </c>
      <c r="I4" s="154"/>
    </row>
    <row r="5" spans="1:9" x14ac:dyDescent="0.25">
      <c r="A5" s="92"/>
      <c r="B5" s="109"/>
      <c r="C5" s="109"/>
      <c r="D5" s="109"/>
      <c r="E5" s="109"/>
      <c r="F5" s="109"/>
      <c r="G5" s="93"/>
      <c r="H5" s="92"/>
      <c r="I5" s="93"/>
    </row>
    <row r="6" spans="1:9" x14ac:dyDescent="0.25">
      <c r="A6" s="245" t="s">
        <v>84</v>
      </c>
      <c r="B6" s="246"/>
      <c r="C6" s="246"/>
      <c r="D6" s="246"/>
      <c r="E6" s="246"/>
      <c r="F6" s="246"/>
      <c r="G6" s="247"/>
      <c r="H6" s="155">
        <v>57354.42</v>
      </c>
      <c r="I6" s="184"/>
    </row>
    <row r="7" spans="1:9" x14ac:dyDescent="0.25">
      <c r="A7" s="89" t="s">
        <v>1</v>
      </c>
      <c r="B7" s="90"/>
      <c r="C7" s="90"/>
      <c r="D7" s="90"/>
      <c r="E7" s="90"/>
      <c r="F7" s="90"/>
      <c r="G7" s="91"/>
      <c r="H7" s="125">
        <v>7344.03</v>
      </c>
      <c r="I7" s="126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3720</v>
      </c>
      <c r="I8" s="88"/>
    </row>
    <row r="9" spans="1:9" ht="15.75" thickBot="1" x14ac:dyDescent="0.3">
      <c r="A9" s="92"/>
      <c r="B9" s="109"/>
      <c r="C9" s="109"/>
      <c r="D9" s="109"/>
      <c r="E9" s="109"/>
      <c r="F9" s="109"/>
      <c r="G9" s="93"/>
      <c r="H9" s="38"/>
      <c r="I9" s="39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H11+H12+H13+H14+H15+H17+H18+H30+H20+H21+H22+H23+H24+H25+H26+H19</f>
        <v>70018.33</v>
      </c>
      <c r="I10" s="133"/>
    </row>
    <row r="11" spans="1:9" x14ac:dyDescent="0.25">
      <c r="A11" s="100" t="s">
        <v>61</v>
      </c>
      <c r="B11" s="101"/>
      <c r="C11" s="101"/>
      <c r="D11" s="101"/>
      <c r="E11" s="101"/>
      <c r="F11" s="101"/>
      <c r="G11" s="101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38"/>
      <c r="I19" s="39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2618.4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38">
        <v>12034.98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40588.559999999998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12460.69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4">
        <v>58752.27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/>
      <c r="I29" s="20"/>
    </row>
    <row r="30" spans="1:9" ht="15.75" thickBot="1" x14ac:dyDescent="0.3">
      <c r="A30" s="113" t="s">
        <v>122</v>
      </c>
      <c r="B30" s="114"/>
      <c r="C30" s="114"/>
      <c r="D30" s="114"/>
      <c r="E30" s="114"/>
      <c r="F30" s="114"/>
      <c r="G30" s="114"/>
      <c r="H30" s="116"/>
      <c r="I30" s="117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18"/>
      <c r="H31" s="19">
        <f>H10+H29</f>
        <v>70018.33</v>
      </c>
      <c r="I31" s="52"/>
    </row>
    <row r="32" spans="1:9" x14ac:dyDescent="0.25">
      <c r="A32" s="53"/>
      <c r="B32" s="54"/>
      <c r="C32" s="54"/>
      <c r="D32" s="54"/>
      <c r="E32" s="54"/>
      <c r="F32" s="54"/>
      <c r="G32" s="54"/>
      <c r="H32" s="53"/>
      <c r="I32" s="55"/>
    </row>
    <row r="33" spans="1:9" x14ac:dyDescent="0.25">
      <c r="A33" s="21" t="s">
        <v>90</v>
      </c>
      <c r="B33" s="22"/>
      <c r="C33" s="22"/>
      <c r="D33" s="22"/>
      <c r="E33" s="22"/>
      <c r="F33" s="22"/>
      <c r="G33" s="22"/>
      <c r="H33" s="23">
        <f>H4+H10-H27</f>
        <v>367676.26999999996</v>
      </c>
      <c r="I33" s="24"/>
    </row>
    <row r="34" spans="1:9" x14ac:dyDescent="0.25">
      <c r="A34" s="21" t="s">
        <v>78</v>
      </c>
      <c r="B34" s="22"/>
      <c r="C34" s="22"/>
      <c r="D34" s="22"/>
      <c r="E34" s="22"/>
      <c r="F34" s="22"/>
      <c r="G34" s="22"/>
      <c r="H34" s="23">
        <f>H6+H7+H8-H29</f>
        <v>68418.45</v>
      </c>
      <c r="I34" s="24"/>
    </row>
    <row r="35" spans="1:9" x14ac:dyDescent="0.25">
      <c r="A35" s="89"/>
      <c r="B35" s="90"/>
      <c r="C35" s="90"/>
      <c r="D35" s="90"/>
      <c r="E35" s="90"/>
      <c r="F35" s="90"/>
      <c r="G35" s="152"/>
      <c r="H35" s="92"/>
      <c r="I35" s="93"/>
    </row>
    <row r="36" spans="1:9" x14ac:dyDescent="0.25">
      <c r="A36" s="81" t="s">
        <v>15</v>
      </c>
      <c r="B36" s="82"/>
      <c r="C36" s="82"/>
      <c r="D36" s="82"/>
      <c r="E36" s="82"/>
      <c r="F36" s="82"/>
      <c r="G36" s="148"/>
      <c r="H36" s="79"/>
      <c r="I36" s="80"/>
    </row>
    <row r="37" spans="1:9" x14ac:dyDescent="0.25">
      <c r="A37" s="40" t="s">
        <v>16</v>
      </c>
      <c r="B37" s="41"/>
      <c r="C37" s="41"/>
      <c r="D37" s="41"/>
      <c r="E37" s="41"/>
      <c r="F37" s="41"/>
      <c r="G37" s="41"/>
      <c r="H37" s="23">
        <v>9</v>
      </c>
      <c r="I37" s="24"/>
    </row>
    <row r="38" spans="1:9" ht="15.75" thickBot="1" x14ac:dyDescent="0.3">
      <c r="A38" s="44" t="s">
        <v>55</v>
      </c>
      <c r="B38" s="45"/>
      <c r="C38" s="45"/>
      <c r="D38" s="45"/>
      <c r="E38" s="45"/>
      <c r="F38" s="45"/>
      <c r="G38" s="45"/>
      <c r="H38" s="236">
        <f>H10/H27*H37</f>
        <v>10.725797828747723</v>
      </c>
      <c r="I38" s="237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4"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21:G21"/>
    <mergeCell ref="H21:I21"/>
    <mergeCell ref="A26:G26"/>
    <mergeCell ref="H26:I26"/>
    <mergeCell ref="A32:G32"/>
    <mergeCell ref="H32:I32"/>
    <mergeCell ref="A29:G29"/>
    <mergeCell ref="H29:I29"/>
    <mergeCell ref="A28:G28"/>
    <mergeCell ref="H28:I28"/>
    <mergeCell ref="A31:G31"/>
    <mergeCell ref="H31:I31"/>
    <mergeCell ref="A30:G30"/>
    <mergeCell ref="H30:I30"/>
    <mergeCell ref="A25:G25"/>
    <mergeCell ref="H25:I25"/>
    <mergeCell ref="A19:G19"/>
    <mergeCell ref="A20:G20"/>
    <mergeCell ref="H20:I20"/>
    <mergeCell ref="H19:I19"/>
    <mergeCell ref="A17:G17"/>
    <mergeCell ref="H17:I17"/>
    <mergeCell ref="A18:G18"/>
    <mergeCell ref="H18:I18"/>
    <mergeCell ref="A27:G27"/>
    <mergeCell ref="H27:I27"/>
    <mergeCell ref="A22:G22"/>
    <mergeCell ref="H22:I22"/>
    <mergeCell ref="A23:G23"/>
    <mergeCell ref="H23:I23"/>
    <mergeCell ref="A24:G24"/>
    <mergeCell ref="H24:I24"/>
    <mergeCell ref="A14:G14"/>
    <mergeCell ref="A9:G9"/>
    <mergeCell ref="H9:I9"/>
    <mergeCell ref="H14:I14"/>
    <mergeCell ref="A15:G16"/>
    <mergeCell ref="H15:I16"/>
    <mergeCell ref="A8:G8"/>
    <mergeCell ref="H8:I8"/>
    <mergeCell ref="A13:G13"/>
    <mergeCell ref="H13:I13"/>
    <mergeCell ref="A10:G10"/>
    <mergeCell ref="H10:I10"/>
    <mergeCell ref="A11:G11"/>
    <mergeCell ref="H11:I11"/>
    <mergeCell ref="A12:G12"/>
    <mergeCell ref="H12:I12"/>
    <mergeCell ref="H6:I6"/>
    <mergeCell ref="A6:G6"/>
    <mergeCell ref="A5:G5"/>
    <mergeCell ref="H5:I5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H41" sqref="H41"/>
    </sheetView>
  </sheetViews>
  <sheetFormatPr defaultRowHeight="15" x14ac:dyDescent="0.25"/>
  <sheetData>
    <row r="1" spans="1:9" ht="18.75" x14ac:dyDescent="0.3">
      <c r="A1" s="105" t="s">
        <v>48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25">
        <v>130099.41999999998</v>
      </c>
      <c r="I4" s="108"/>
    </row>
    <row r="5" spans="1:9" x14ac:dyDescent="0.25">
      <c r="A5" s="92"/>
      <c r="B5" s="109"/>
      <c r="C5" s="109"/>
      <c r="D5" s="109"/>
      <c r="E5" s="109"/>
      <c r="F5" s="109"/>
      <c r="G5" s="93"/>
      <c r="H5" s="92"/>
      <c r="I5" s="93"/>
    </row>
    <row r="6" spans="1:9" x14ac:dyDescent="0.25">
      <c r="A6" s="21" t="s">
        <v>84</v>
      </c>
      <c r="B6" s="22"/>
      <c r="C6" s="22"/>
      <c r="D6" s="22"/>
      <c r="E6" s="22"/>
      <c r="F6" s="22"/>
      <c r="G6" s="22"/>
      <c r="H6" s="23">
        <v>5050.03</v>
      </c>
      <c r="I6" s="24"/>
    </row>
    <row r="7" spans="1:9" x14ac:dyDescent="0.25">
      <c r="A7" s="40" t="s">
        <v>1</v>
      </c>
      <c r="B7" s="41"/>
      <c r="C7" s="41"/>
      <c r="D7" s="41"/>
      <c r="E7" s="41"/>
      <c r="F7" s="41"/>
      <c r="G7" s="48"/>
      <c r="H7" s="79">
        <v>14910.84</v>
      </c>
      <c r="I7" s="80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720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148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H11+H12+H13+H14+H15+H17+H18+H31+H20+H21+H22+H23+H24+H25+H26+H19</f>
        <v>75602.8</v>
      </c>
      <c r="I10" s="169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03">
        <v>2620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201" t="s">
        <v>0</v>
      </c>
      <c r="B18" s="202"/>
      <c r="C18" s="202"/>
      <c r="D18" s="202"/>
      <c r="E18" s="202"/>
      <c r="F18" s="202"/>
      <c r="G18" s="264"/>
      <c r="H18" s="79"/>
      <c r="I18" s="80"/>
    </row>
    <row r="19" spans="1:9" x14ac:dyDescent="0.25">
      <c r="A19" s="40" t="s">
        <v>53</v>
      </c>
      <c r="B19" s="41"/>
      <c r="C19" s="41"/>
      <c r="D19" s="41"/>
      <c r="E19" s="41"/>
      <c r="F19" s="41"/>
      <c r="G19" s="48"/>
      <c r="H19" s="87">
        <v>1260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2618.4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38">
        <v>12350.16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41651.519999999997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12787.02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4">
        <v>80723.259999999995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221"/>
      <c r="C29" s="221"/>
      <c r="D29" s="221"/>
      <c r="E29" s="221"/>
      <c r="F29" s="221"/>
      <c r="G29" s="222"/>
      <c r="H29" s="19">
        <f>H30+H32</f>
        <v>27138</v>
      </c>
      <c r="I29" s="52"/>
    </row>
    <row r="30" spans="1:9" ht="15.75" thickBot="1" x14ac:dyDescent="0.3">
      <c r="A30" s="265" t="s">
        <v>129</v>
      </c>
      <c r="B30" s="266"/>
      <c r="C30" s="266"/>
      <c r="D30" s="266"/>
      <c r="E30" s="266"/>
      <c r="F30" s="266"/>
      <c r="G30" s="267"/>
      <c r="H30" s="268">
        <v>26010</v>
      </c>
      <c r="I30" s="269"/>
    </row>
    <row r="31" spans="1:9" x14ac:dyDescent="0.25">
      <c r="A31" s="225" t="s">
        <v>122</v>
      </c>
      <c r="B31" s="226"/>
      <c r="C31" s="226"/>
      <c r="D31" s="226"/>
      <c r="E31" s="226"/>
      <c r="F31" s="226"/>
      <c r="G31" s="227"/>
      <c r="H31" s="137"/>
      <c r="I31" s="139"/>
    </row>
    <row r="32" spans="1:9" ht="15.75" thickBot="1" x14ac:dyDescent="0.3">
      <c r="A32" s="134" t="s">
        <v>135</v>
      </c>
      <c r="B32" s="135"/>
      <c r="C32" s="135"/>
      <c r="D32" s="135"/>
      <c r="E32" s="135"/>
      <c r="F32" s="135"/>
      <c r="G32" s="136"/>
      <c r="H32" s="87">
        <v>1128</v>
      </c>
      <c r="I32" s="88"/>
    </row>
    <row r="33" spans="1:9" ht="15.75" thickBot="1" x14ac:dyDescent="0.3">
      <c r="A33" s="17" t="s">
        <v>14</v>
      </c>
      <c r="B33" s="18"/>
      <c r="C33" s="18"/>
      <c r="D33" s="18"/>
      <c r="E33" s="18"/>
      <c r="F33" s="18"/>
      <c r="G33" s="18"/>
      <c r="H33" s="19">
        <f>H10+H29</f>
        <v>102740.8</v>
      </c>
      <c r="I33" s="52"/>
    </row>
    <row r="34" spans="1:9" x14ac:dyDescent="0.25">
      <c r="A34" s="49"/>
      <c r="B34" s="185"/>
      <c r="C34" s="185"/>
      <c r="D34" s="185"/>
      <c r="E34" s="185"/>
      <c r="F34" s="185"/>
      <c r="G34" s="185"/>
      <c r="H34" s="56"/>
      <c r="I34" s="57"/>
    </row>
    <row r="35" spans="1:9" x14ac:dyDescent="0.25">
      <c r="A35" s="21" t="s">
        <v>90</v>
      </c>
      <c r="B35" s="22"/>
      <c r="C35" s="22"/>
      <c r="D35" s="22"/>
      <c r="E35" s="22"/>
      <c r="F35" s="22"/>
      <c r="G35" s="22"/>
      <c r="H35" s="23">
        <f>H4+H10-H27</f>
        <v>124978.95999999998</v>
      </c>
      <c r="I35" s="24"/>
    </row>
    <row r="36" spans="1:9" x14ac:dyDescent="0.25">
      <c r="A36" s="21" t="s">
        <v>96</v>
      </c>
      <c r="B36" s="22"/>
      <c r="C36" s="22"/>
      <c r="D36" s="22"/>
      <c r="E36" s="22"/>
      <c r="F36" s="22"/>
      <c r="G36" s="22"/>
      <c r="H36" s="23">
        <f>H29-H6-H7-H8</f>
        <v>6457.130000000001</v>
      </c>
      <c r="I36" s="24"/>
    </row>
    <row r="37" spans="1:9" x14ac:dyDescent="0.25">
      <c r="A37" s="92"/>
      <c r="B37" s="109"/>
      <c r="C37" s="109"/>
      <c r="D37" s="109"/>
      <c r="E37" s="109"/>
      <c r="F37" s="109"/>
      <c r="G37" s="109"/>
      <c r="H37" s="92"/>
      <c r="I37" s="93"/>
    </row>
    <row r="38" spans="1:9" x14ac:dyDescent="0.25">
      <c r="A38" s="26" t="s">
        <v>15</v>
      </c>
      <c r="B38" s="27"/>
      <c r="C38" s="27"/>
      <c r="D38" s="27"/>
      <c r="E38" s="27"/>
      <c r="F38" s="27"/>
      <c r="G38" s="27"/>
      <c r="H38" s="38"/>
      <c r="I38" s="39"/>
    </row>
    <row r="39" spans="1:9" x14ac:dyDescent="0.25">
      <c r="A39" s="40" t="s">
        <v>16</v>
      </c>
      <c r="B39" s="41"/>
      <c r="C39" s="41"/>
      <c r="D39" s="41"/>
      <c r="E39" s="41"/>
      <c r="F39" s="41"/>
      <c r="G39" s="41"/>
      <c r="H39" s="171">
        <v>12</v>
      </c>
      <c r="I39" s="172"/>
    </row>
    <row r="40" spans="1:9" ht="15.75" thickBot="1" x14ac:dyDescent="0.3">
      <c r="A40" s="44" t="s">
        <v>55</v>
      </c>
      <c r="B40" s="45"/>
      <c r="C40" s="45"/>
      <c r="D40" s="45"/>
      <c r="E40" s="45"/>
      <c r="F40" s="45"/>
      <c r="G40" s="45"/>
      <c r="H40" s="236">
        <f>(H10/H27+H29/H7)*H39</f>
        <v>33.079030961367415</v>
      </c>
      <c r="I40" s="237"/>
    </row>
    <row r="43" spans="1:9" x14ac:dyDescent="0.25">
      <c r="A43" s="35" t="s">
        <v>19</v>
      </c>
      <c r="B43" s="35"/>
      <c r="C43" s="35"/>
      <c r="G43" s="35" t="s">
        <v>20</v>
      </c>
      <c r="H43" s="35"/>
      <c r="I43" s="35"/>
    </row>
  </sheetData>
  <mergeCells count="78">
    <mergeCell ref="A43:C43"/>
    <mergeCell ref="G43:I43"/>
    <mergeCell ref="A8:G8"/>
    <mergeCell ref="H8:I8"/>
    <mergeCell ref="H19:I19"/>
    <mergeCell ref="A38:G38"/>
    <mergeCell ref="H38:I38"/>
    <mergeCell ref="A39:G39"/>
    <mergeCell ref="H39:I39"/>
    <mergeCell ref="A40:G40"/>
    <mergeCell ref="H40:I40"/>
    <mergeCell ref="A37:G37"/>
    <mergeCell ref="A33:G33"/>
    <mergeCell ref="H33:I33"/>
    <mergeCell ref="H37:I37"/>
    <mergeCell ref="A34:G34"/>
    <mergeCell ref="H34:I34"/>
    <mergeCell ref="A35:G35"/>
    <mergeCell ref="H35:I35"/>
    <mergeCell ref="A36:G36"/>
    <mergeCell ref="H36:I36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A31:G31"/>
    <mergeCell ref="H31:I31"/>
    <mergeCell ref="A20:G20"/>
    <mergeCell ref="H20:I20"/>
    <mergeCell ref="A19:G19"/>
    <mergeCell ref="A30:G30"/>
    <mergeCell ref="H30:I3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1:I1"/>
    <mergeCell ref="C2:F2"/>
    <mergeCell ref="A3:G3"/>
    <mergeCell ref="H3:I3"/>
    <mergeCell ref="A4:G4"/>
    <mergeCell ref="H4:I4"/>
    <mergeCell ref="A32:G32"/>
    <mergeCell ref="H32:I32"/>
    <mergeCell ref="A5:G5"/>
    <mergeCell ref="H5:I5"/>
    <mergeCell ref="A7:G7"/>
    <mergeCell ref="H7:I7"/>
    <mergeCell ref="A9:G9"/>
    <mergeCell ref="H9:I9"/>
    <mergeCell ref="A6:G6"/>
    <mergeCell ref="H6:I6"/>
    <mergeCell ref="A13:G13"/>
    <mergeCell ref="A17:G17"/>
    <mergeCell ref="H17:I17"/>
    <mergeCell ref="A18:G18"/>
    <mergeCell ref="H18:I18"/>
    <mergeCell ref="H13:I1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M37" sqref="M37"/>
    </sheetView>
  </sheetViews>
  <sheetFormatPr defaultRowHeight="15" x14ac:dyDescent="0.25"/>
  <sheetData>
    <row r="1" spans="1:9" ht="18.75" x14ac:dyDescent="0.3">
      <c r="A1" s="105" t="s">
        <v>49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x14ac:dyDescent="0.25">
      <c r="A3" s="53"/>
      <c r="B3" s="54"/>
      <c r="C3" s="54"/>
      <c r="D3" s="54"/>
      <c r="E3" s="54"/>
      <c r="F3" s="54"/>
      <c r="G3" s="55"/>
      <c r="H3" s="153" t="s">
        <v>2</v>
      </c>
      <c r="I3" s="154"/>
    </row>
    <row r="4" spans="1:9" x14ac:dyDescent="0.25">
      <c r="A4" s="21" t="s">
        <v>113</v>
      </c>
      <c r="B4" s="22"/>
      <c r="C4" s="22"/>
      <c r="D4" s="22"/>
      <c r="E4" s="22"/>
      <c r="F4" s="22"/>
      <c r="G4" s="95"/>
      <c r="H4" s="23">
        <v>75683.739999999991</v>
      </c>
      <c r="I4" s="93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1" t="s">
        <v>93</v>
      </c>
      <c r="B6" s="22"/>
      <c r="C6" s="22"/>
      <c r="D6" s="22"/>
      <c r="E6" s="22"/>
      <c r="F6" s="22"/>
      <c r="G6" s="95"/>
      <c r="H6" s="92">
        <v>194441.38999999998</v>
      </c>
      <c r="I6" s="93"/>
    </row>
    <row r="7" spans="1:9" x14ac:dyDescent="0.25">
      <c r="A7" s="40" t="s">
        <v>1</v>
      </c>
      <c r="B7" s="41"/>
      <c r="C7" s="41"/>
      <c r="D7" s="41"/>
      <c r="E7" s="41"/>
      <c r="F7" s="41"/>
      <c r="G7" s="48"/>
      <c r="H7" s="79">
        <v>7253.13</v>
      </c>
      <c r="I7" s="80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1020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83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H11+H12+H13+H14+H15+H17+H18+H20+H21+H22+H23+H24+H25+H26+H19</f>
        <v>79333.849999999991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03">
        <v>3600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83"/>
      <c r="H19" s="87">
        <v>1266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2792.96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12825.48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38">
        <v>43254.559999999998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13279.15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4">
        <v>71793.14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>
        <f>H31</f>
        <v>6088</v>
      </c>
      <c r="I29" s="52"/>
    </row>
    <row r="30" spans="1:9" x14ac:dyDescent="0.25">
      <c r="A30" s="100" t="s">
        <v>122</v>
      </c>
      <c r="B30" s="101"/>
      <c r="C30" s="101"/>
      <c r="D30" s="101"/>
      <c r="E30" s="101"/>
      <c r="F30" s="101"/>
      <c r="G30" s="102"/>
      <c r="H30" s="123"/>
      <c r="I30" s="216"/>
    </row>
    <row r="31" spans="1:9" ht="15.75" thickBot="1" x14ac:dyDescent="0.3">
      <c r="A31" s="162" t="s">
        <v>138</v>
      </c>
      <c r="B31" s="163"/>
      <c r="C31" s="163"/>
      <c r="D31" s="163"/>
      <c r="E31" s="163"/>
      <c r="F31" s="163"/>
      <c r="G31" s="164"/>
      <c r="H31" s="186">
        <v>6088</v>
      </c>
      <c r="I31" s="187"/>
    </row>
    <row r="32" spans="1:9" ht="15.75" thickBot="1" x14ac:dyDescent="0.3">
      <c r="A32" s="265"/>
      <c r="B32" s="266"/>
      <c r="C32" s="266"/>
      <c r="D32" s="266"/>
      <c r="E32" s="266"/>
      <c r="F32" s="266"/>
      <c r="G32" s="267"/>
      <c r="H32" s="19"/>
      <c r="I32" s="52"/>
    </row>
    <row r="33" spans="1:9" ht="15.75" thickBot="1" x14ac:dyDescent="0.3">
      <c r="A33" s="17" t="s">
        <v>14</v>
      </c>
      <c r="B33" s="18"/>
      <c r="C33" s="18"/>
      <c r="D33" s="18"/>
      <c r="E33" s="18"/>
      <c r="F33" s="18"/>
      <c r="G33" s="51"/>
      <c r="H33" s="19">
        <f>H10+H29</f>
        <v>85421.849999999991</v>
      </c>
      <c r="I33" s="52"/>
    </row>
    <row r="34" spans="1:9" x14ac:dyDescent="0.25">
      <c r="A34" s="53"/>
      <c r="B34" s="54"/>
      <c r="C34" s="54"/>
      <c r="D34" s="54"/>
      <c r="E34" s="54"/>
      <c r="F34" s="54"/>
      <c r="G34" s="55"/>
      <c r="H34" s="137"/>
      <c r="I34" s="139"/>
    </row>
    <row r="35" spans="1:9" x14ac:dyDescent="0.25">
      <c r="A35" s="21" t="s">
        <v>114</v>
      </c>
      <c r="B35" s="22"/>
      <c r="C35" s="22"/>
      <c r="D35" s="22"/>
      <c r="E35" s="22"/>
      <c r="F35" s="22"/>
      <c r="G35" s="95"/>
      <c r="H35" s="23">
        <f>H4+H10-H27</f>
        <v>83224.449999999968</v>
      </c>
      <c r="I35" s="24"/>
    </row>
    <row r="36" spans="1:9" x14ac:dyDescent="0.25">
      <c r="A36" s="21" t="s">
        <v>95</v>
      </c>
      <c r="B36" s="22"/>
      <c r="C36" s="22"/>
      <c r="D36" s="22"/>
      <c r="E36" s="22"/>
      <c r="F36" s="22"/>
      <c r="G36" s="95"/>
      <c r="H36" s="23">
        <f>H6-H7-H8+H29</f>
        <v>192256.25999999998</v>
      </c>
      <c r="I36" s="24"/>
    </row>
    <row r="37" spans="1:9" x14ac:dyDescent="0.25">
      <c r="A37" s="125"/>
      <c r="B37" s="145"/>
      <c r="C37" s="145"/>
      <c r="D37" s="145"/>
      <c r="E37" s="145"/>
      <c r="F37" s="145"/>
      <c r="G37" s="126"/>
      <c r="H37" s="125"/>
      <c r="I37" s="126"/>
    </row>
    <row r="38" spans="1:9" x14ac:dyDescent="0.25">
      <c r="A38" s="36" t="s">
        <v>15</v>
      </c>
      <c r="B38" s="37"/>
      <c r="C38" s="37"/>
      <c r="D38" s="37"/>
      <c r="E38" s="37"/>
      <c r="F38" s="37"/>
      <c r="G38" s="242"/>
      <c r="H38" s="79"/>
      <c r="I38" s="80"/>
    </row>
    <row r="39" spans="1:9" x14ac:dyDescent="0.25">
      <c r="A39" s="40" t="s">
        <v>16</v>
      </c>
      <c r="B39" s="41"/>
      <c r="C39" s="41"/>
      <c r="D39" s="41"/>
      <c r="E39" s="41"/>
      <c r="F39" s="41"/>
      <c r="G39" s="48"/>
      <c r="H39" s="171">
        <v>11</v>
      </c>
      <c r="I39" s="172"/>
    </row>
    <row r="40" spans="1:9" ht="15.75" thickBot="1" x14ac:dyDescent="0.3">
      <c r="A40" s="44" t="s">
        <v>55</v>
      </c>
      <c r="B40" s="45"/>
      <c r="C40" s="45"/>
      <c r="D40" s="45"/>
      <c r="E40" s="45"/>
      <c r="F40" s="45"/>
      <c r="G40" s="110"/>
      <c r="H40" s="270">
        <f>(H10/H27+H29/H7)*H39</f>
        <v>21.388351782822532</v>
      </c>
      <c r="I40" s="255"/>
    </row>
    <row r="43" spans="1:9" x14ac:dyDescent="0.25">
      <c r="A43" s="35" t="s">
        <v>19</v>
      </c>
      <c r="B43" s="35"/>
      <c r="C43" s="35"/>
      <c r="G43" s="35" t="s">
        <v>20</v>
      </c>
      <c r="H43" s="35"/>
      <c r="I43" s="35"/>
    </row>
  </sheetData>
  <mergeCells count="78">
    <mergeCell ref="A37:G37"/>
    <mergeCell ref="H37:I37"/>
    <mergeCell ref="A43:C43"/>
    <mergeCell ref="G43:I43"/>
    <mergeCell ref="A38:G38"/>
    <mergeCell ref="H38:I38"/>
    <mergeCell ref="A39:G39"/>
    <mergeCell ref="H39:I39"/>
    <mergeCell ref="A40:G40"/>
    <mergeCell ref="H40:I40"/>
    <mergeCell ref="A28:G28"/>
    <mergeCell ref="H28:I28"/>
    <mergeCell ref="H36:I36"/>
    <mergeCell ref="A35:G35"/>
    <mergeCell ref="H35:I35"/>
    <mergeCell ref="A36:G36"/>
    <mergeCell ref="A33:G33"/>
    <mergeCell ref="H33:I33"/>
    <mergeCell ref="A34:G34"/>
    <mergeCell ref="H34:I34"/>
    <mergeCell ref="A32:G32"/>
    <mergeCell ref="H32:I32"/>
    <mergeCell ref="A31:G31"/>
    <mergeCell ref="H31:I31"/>
    <mergeCell ref="A24:G24"/>
    <mergeCell ref="H24:I24"/>
    <mergeCell ref="A25:G25"/>
    <mergeCell ref="H25:I25"/>
    <mergeCell ref="A26:G26"/>
    <mergeCell ref="H26:I26"/>
    <mergeCell ref="H14:I14"/>
    <mergeCell ref="A15:G16"/>
    <mergeCell ref="H15:I16"/>
    <mergeCell ref="A30:G30"/>
    <mergeCell ref="H19:I19"/>
    <mergeCell ref="H30:I30"/>
    <mergeCell ref="A20:G20"/>
    <mergeCell ref="H20:I20"/>
    <mergeCell ref="A29:G29"/>
    <mergeCell ref="H29:I29"/>
    <mergeCell ref="A21:G21"/>
    <mergeCell ref="H21:I21"/>
    <mergeCell ref="A22:G22"/>
    <mergeCell ref="H22:I22"/>
    <mergeCell ref="A23:G23"/>
    <mergeCell ref="H23:I23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A7:G7"/>
    <mergeCell ref="H7:I7"/>
    <mergeCell ref="A9:G9"/>
    <mergeCell ref="H9:I9"/>
    <mergeCell ref="A8:G8"/>
    <mergeCell ref="H8:I8"/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N26" sqref="N26"/>
    </sheetView>
  </sheetViews>
  <sheetFormatPr defaultRowHeight="15" x14ac:dyDescent="0.25"/>
  <sheetData>
    <row r="1" spans="1:9" ht="18.75" x14ac:dyDescent="0.3">
      <c r="A1" s="105" t="s">
        <v>30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113</v>
      </c>
      <c r="B4" s="22"/>
      <c r="C4" s="22"/>
      <c r="D4" s="22"/>
      <c r="E4" s="22"/>
      <c r="F4" s="22"/>
      <c r="G4" s="22"/>
      <c r="H4" s="23">
        <v>199438.87</v>
      </c>
      <c r="I4" s="24"/>
    </row>
    <row r="5" spans="1:9" x14ac:dyDescent="0.25">
      <c r="A5" s="92"/>
      <c r="B5" s="109"/>
      <c r="C5" s="109"/>
      <c r="D5" s="109"/>
      <c r="E5" s="109"/>
      <c r="F5" s="109"/>
      <c r="G5" s="93"/>
      <c r="H5" s="92"/>
      <c r="I5" s="93"/>
    </row>
    <row r="6" spans="1:9" x14ac:dyDescent="0.25">
      <c r="A6" s="21" t="s">
        <v>84</v>
      </c>
      <c r="B6" s="22"/>
      <c r="C6" s="22"/>
      <c r="D6" s="22"/>
      <c r="E6" s="22"/>
      <c r="F6" s="22"/>
      <c r="G6" s="95"/>
      <c r="H6" s="23">
        <v>64900.82</v>
      </c>
      <c r="I6" s="93"/>
    </row>
    <row r="7" spans="1:9" x14ac:dyDescent="0.25">
      <c r="A7" s="81" t="s">
        <v>1</v>
      </c>
      <c r="B7" s="82"/>
      <c r="C7" s="82"/>
      <c r="D7" s="82"/>
      <c r="E7" s="82"/>
      <c r="F7" s="82"/>
      <c r="G7" s="83"/>
      <c r="H7" s="96">
        <v>5176.0200000000004</v>
      </c>
      <c r="I7" s="97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6720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83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H11+H12+H13+H14+H15+H17+H18+H30+H20+H21+H22+H23+H24+H25+H26+H19</f>
        <v>58655.74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03">
        <v>4740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/>
      <c r="I18" s="80"/>
    </row>
    <row r="19" spans="1:9" x14ac:dyDescent="0.25">
      <c r="A19" s="40" t="s">
        <v>53</v>
      </c>
      <c r="B19" s="41"/>
      <c r="C19" s="41"/>
      <c r="D19" s="41"/>
      <c r="E19" s="41"/>
      <c r="F19" s="41"/>
      <c r="G19" s="48"/>
      <c r="H19" s="87">
        <v>3888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2400.1999999999998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8378.7900000000009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38">
        <v>28257.88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8675.17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4">
        <v>35138.379999999997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>
        <f>H31</f>
        <v>251.6</v>
      </c>
      <c r="I29" s="20"/>
    </row>
    <row r="30" spans="1:9" x14ac:dyDescent="0.25">
      <c r="A30" s="100" t="s">
        <v>122</v>
      </c>
      <c r="B30" s="101"/>
      <c r="C30" s="101"/>
      <c r="D30" s="101"/>
      <c r="E30" s="101"/>
      <c r="F30" s="101"/>
      <c r="G30" s="102"/>
      <c r="H30" s="137"/>
      <c r="I30" s="139"/>
    </row>
    <row r="31" spans="1:9" ht="15.75" thickBot="1" x14ac:dyDescent="0.3">
      <c r="A31" s="71" t="s">
        <v>131</v>
      </c>
      <c r="B31" s="72"/>
      <c r="C31" s="72"/>
      <c r="D31" s="72"/>
      <c r="E31" s="72"/>
      <c r="F31" s="72"/>
      <c r="G31" s="73"/>
      <c r="H31" s="74">
        <v>251.6</v>
      </c>
      <c r="I31" s="75"/>
    </row>
    <row r="32" spans="1:9" ht="15.75" thickBot="1" x14ac:dyDescent="0.3">
      <c r="A32" s="17" t="s">
        <v>14</v>
      </c>
      <c r="B32" s="18"/>
      <c r="C32" s="18"/>
      <c r="D32" s="18"/>
      <c r="E32" s="18"/>
      <c r="F32" s="18"/>
      <c r="G32" s="51"/>
      <c r="H32" s="19">
        <f>H10+H29</f>
        <v>58907.34</v>
      </c>
      <c r="I32" s="52"/>
    </row>
    <row r="33" spans="1:9" x14ac:dyDescent="0.25">
      <c r="A33" s="53"/>
      <c r="B33" s="54"/>
      <c r="C33" s="54"/>
      <c r="D33" s="54"/>
      <c r="E33" s="54"/>
      <c r="F33" s="54"/>
      <c r="G33" s="55"/>
      <c r="H33" s="137"/>
      <c r="I33" s="139"/>
    </row>
    <row r="34" spans="1:9" x14ac:dyDescent="0.25">
      <c r="A34" s="21" t="s">
        <v>114</v>
      </c>
      <c r="B34" s="22"/>
      <c r="C34" s="22"/>
      <c r="D34" s="22"/>
      <c r="E34" s="22"/>
      <c r="F34" s="22"/>
      <c r="G34" s="22"/>
      <c r="H34" s="23">
        <f>H4+H10-H27</f>
        <v>222956.22999999998</v>
      </c>
      <c r="I34" s="24"/>
    </row>
    <row r="35" spans="1:9" x14ac:dyDescent="0.25">
      <c r="A35" s="21" t="s">
        <v>78</v>
      </c>
      <c r="B35" s="22"/>
      <c r="C35" s="22"/>
      <c r="D35" s="22"/>
      <c r="E35" s="22"/>
      <c r="F35" s="22"/>
      <c r="G35" s="95"/>
      <c r="H35" s="23">
        <f>H6+H7+H8-H29</f>
        <v>76545.239999999991</v>
      </c>
      <c r="I35" s="24"/>
    </row>
    <row r="36" spans="1:9" x14ac:dyDescent="0.25">
      <c r="A36" s="28"/>
      <c r="B36" s="173"/>
      <c r="C36" s="173"/>
      <c r="D36" s="173"/>
      <c r="E36" s="173"/>
      <c r="F36" s="173"/>
      <c r="G36" s="29"/>
      <c r="H36" s="28"/>
      <c r="I36" s="29"/>
    </row>
    <row r="37" spans="1:9" x14ac:dyDescent="0.25">
      <c r="A37" s="40" t="s">
        <v>15</v>
      </c>
      <c r="B37" s="41"/>
      <c r="C37" s="41"/>
      <c r="D37" s="41"/>
      <c r="E37" s="41"/>
      <c r="F37" s="41"/>
      <c r="G37" s="48"/>
      <c r="H37" s="38"/>
      <c r="I37" s="39"/>
    </row>
    <row r="38" spans="1:9" x14ac:dyDescent="0.25">
      <c r="A38" s="40" t="s">
        <v>16</v>
      </c>
      <c r="B38" s="41"/>
      <c r="C38" s="41"/>
      <c r="D38" s="41"/>
      <c r="E38" s="41"/>
      <c r="F38" s="41"/>
      <c r="G38" s="48"/>
      <c r="H38" s="92">
        <v>8.5</v>
      </c>
      <c r="I38" s="93"/>
    </row>
    <row r="39" spans="1:9" ht="15.75" thickBot="1" x14ac:dyDescent="0.3">
      <c r="A39" s="44" t="s">
        <v>55</v>
      </c>
      <c r="B39" s="45"/>
      <c r="C39" s="45"/>
      <c r="D39" s="45"/>
      <c r="E39" s="45"/>
      <c r="F39" s="45"/>
      <c r="G39" s="110"/>
      <c r="H39" s="111">
        <f>(H10/H27+H29/H7)*H38</f>
        <v>14.602041304921977</v>
      </c>
      <c r="I39" s="112"/>
    </row>
    <row r="42" spans="1:9" x14ac:dyDescent="0.25">
      <c r="A42" s="35" t="s">
        <v>19</v>
      </c>
      <c r="B42" s="35"/>
      <c r="C42" s="35"/>
      <c r="G42" s="35" t="s">
        <v>20</v>
      </c>
      <c r="H42" s="35"/>
      <c r="I42" s="35"/>
    </row>
  </sheetData>
  <mergeCells count="76">
    <mergeCell ref="A42:C42"/>
    <mergeCell ref="G42:I42"/>
    <mergeCell ref="A37:G37"/>
    <mergeCell ref="H37:I37"/>
    <mergeCell ref="A38:G38"/>
    <mergeCell ref="H38:I38"/>
    <mergeCell ref="A39:G39"/>
    <mergeCell ref="H39:I39"/>
    <mergeCell ref="A36:G36"/>
    <mergeCell ref="H36:I36"/>
    <mergeCell ref="A29:G29"/>
    <mergeCell ref="H29:I29"/>
    <mergeCell ref="H33:I33"/>
    <mergeCell ref="A32:G32"/>
    <mergeCell ref="H32:I32"/>
    <mergeCell ref="A33:G33"/>
    <mergeCell ref="A34:G34"/>
    <mergeCell ref="H34:I34"/>
    <mergeCell ref="A35:G35"/>
    <mergeCell ref="H35:I35"/>
    <mergeCell ref="A31:G31"/>
    <mergeCell ref="H31:I31"/>
    <mergeCell ref="A30:G30"/>
    <mergeCell ref="H30:I30"/>
    <mergeCell ref="A28:G28"/>
    <mergeCell ref="H28:I28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H19:I19"/>
    <mergeCell ref="A20:G20"/>
    <mergeCell ref="H20:I20"/>
    <mergeCell ref="A18:G18"/>
    <mergeCell ref="H18:I18"/>
    <mergeCell ref="H13:I13"/>
    <mergeCell ref="A14:G14"/>
    <mergeCell ref="H14:I14"/>
    <mergeCell ref="A15:G16"/>
    <mergeCell ref="H15:I16"/>
    <mergeCell ref="A9:G9"/>
    <mergeCell ref="H9:I9"/>
    <mergeCell ref="A8:G8"/>
    <mergeCell ref="H8:I8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L15" sqref="L15"/>
    </sheetView>
  </sheetViews>
  <sheetFormatPr defaultRowHeight="15" x14ac:dyDescent="0.25"/>
  <sheetData>
    <row r="1" spans="1:9" ht="18.75" x14ac:dyDescent="0.3">
      <c r="A1" s="105" t="s">
        <v>28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53" t="s">
        <v>2</v>
      </c>
      <c r="I3" s="154"/>
    </row>
    <row r="4" spans="1:9" x14ac:dyDescent="0.25">
      <c r="A4" s="21" t="s">
        <v>88</v>
      </c>
      <c r="B4" s="22"/>
      <c r="C4" s="22"/>
      <c r="D4" s="22"/>
      <c r="E4" s="22"/>
      <c r="F4" s="22"/>
      <c r="G4" s="95"/>
      <c r="H4" s="123">
        <v>246190.47000000003</v>
      </c>
      <c r="I4" s="124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45" t="s">
        <v>84</v>
      </c>
      <c r="B6" s="246"/>
      <c r="C6" s="246"/>
      <c r="D6" s="246"/>
      <c r="E6" s="246"/>
      <c r="F6" s="246"/>
      <c r="G6" s="247"/>
      <c r="H6" s="23">
        <v>548793.27</v>
      </c>
      <c r="I6" s="24"/>
    </row>
    <row r="7" spans="1:9" x14ac:dyDescent="0.25">
      <c r="A7" s="81" t="s">
        <v>33</v>
      </c>
      <c r="B7" s="82"/>
      <c r="C7" s="82"/>
      <c r="D7" s="82"/>
      <c r="E7" s="82"/>
      <c r="F7" s="82"/>
      <c r="G7" s="83"/>
      <c r="H7" s="79">
        <v>27538.47</v>
      </c>
      <c r="I7" s="80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7620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83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H11+H12+H13+H14+H15+H17+H18+H19+H31+H21+H22+H23+H24+H25+H26+H27+H20</f>
        <v>135853.71999999997</v>
      </c>
      <c r="I10" s="133"/>
    </row>
    <row r="11" spans="1:9" x14ac:dyDescent="0.25">
      <c r="A11" s="100" t="s">
        <v>3</v>
      </c>
      <c r="B11" s="101"/>
      <c r="C11" s="101"/>
      <c r="D11" s="101"/>
      <c r="E11" s="101"/>
      <c r="F11" s="101"/>
      <c r="G11" s="102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8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1" t="s">
        <v>9</v>
      </c>
      <c r="B18" s="82"/>
      <c r="C18" s="82"/>
      <c r="D18" s="82"/>
      <c r="E18" s="82"/>
      <c r="F18" s="82"/>
      <c r="G18" s="83"/>
      <c r="H18" s="79"/>
      <c r="I18" s="80"/>
    </row>
    <row r="19" spans="1:9" x14ac:dyDescent="0.25">
      <c r="A19" s="84" t="s">
        <v>0</v>
      </c>
      <c r="B19" s="85"/>
      <c r="C19" s="85"/>
      <c r="D19" s="85"/>
      <c r="E19" s="85"/>
      <c r="F19" s="85"/>
      <c r="G19" s="86"/>
      <c r="H19" s="79"/>
      <c r="I19" s="80"/>
    </row>
    <row r="20" spans="1:9" x14ac:dyDescent="0.25">
      <c r="A20" s="81" t="s">
        <v>53</v>
      </c>
      <c r="B20" s="82"/>
      <c r="C20" s="82"/>
      <c r="D20" s="82"/>
      <c r="E20" s="82"/>
      <c r="F20" s="82"/>
      <c r="G20" s="83"/>
      <c r="H20" s="87">
        <v>878.4</v>
      </c>
      <c r="I20" s="88"/>
    </row>
    <row r="21" spans="1:9" x14ac:dyDescent="0.25">
      <c r="A21" s="40" t="s">
        <v>11</v>
      </c>
      <c r="B21" s="41"/>
      <c r="C21" s="41"/>
      <c r="D21" s="41"/>
      <c r="E21" s="41"/>
      <c r="F21" s="41"/>
      <c r="G21" s="48"/>
      <c r="H21" s="87">
        <v>7331.52</v>
      </c>
      <c r="I21" s="88"/>
    </row>
    <row r="22" spans="1:9" x14ac:dyDescent="0.25">
      <c r="A22" s="40" t="s">
        <v>17</v>
      </c>
      <c r="B22" s="41"/>
      <c r="C22" s="41"/>
      <c r="D22" s="41"/>
      <c r="E22" s="41"/>
      <c r="F22" s="41"/>
      <c r="G22" s="48"/>
      <c r="H22" s="38"/>
      <c r="I22" s="39"/>
    </row>
    <row r="23" spans="1:9" x14ac:dyDescent="0.25">
      <c r="A23" s="40" t="s">
        <v>18</v>
      </c>
      <c r="B23" s="41"/>
      <c r="C23" s="41"/>
      <c r="D23" s="41"/>
      <c r="E23" s="41"/>
      <c r="F23" s="41"/>
      <c r="G23" s="48"/>
      <c r="H23" s="49"/>
      <c r="I23" s="50"/>
    </row>
    <row r="24" spans="1:9" x14ac:dyDescent="0.25">
      <c r="A24" s="40" t="s">
        <v>12</v>
      </c>
      <c r="B24" s="41"/>
      <c r="C24" s="41"/>
      <c r="D24" s="41"/>
      <c r="E24" s="41"/>
      <c r="F24" s="41"/>
      <c r="G24" s="48"/>
      <c r="H24" s="87">
        <v>23174.91</v>
      </c>
      <c r="I24" s="88"/>
    </row>
    <row r="25" spans="1:9" x14ac:dyDescent="0.25">
      <c r="A25" s="40" t="s">
        <v>51</v>
      </c>
      <c r="B25" s="41"/>
      <c r="C25" s="41"/>
      <c r="D25" s="41"/>
      <c r="E25" s="41"/>
      <c r="F25" s="41"/>
      <c r="G25" s="48"/>
      <c r="H25" s="38">
        <v>78158.52</v>
      </c>
      <c r="I25" s="39"/>
    </row>
    <row r="26" spans="1:9" x14ac:dyDescent="0.25">
      <c r="A26" s="40" t="s">
        <v>13</v>
      </c>
      <c r="B26" s="41"/>
      <c r="C26" s="41"/>
      <c r="D26" s="41"/>
      <c r="E26" s="41"/>
      <c r="F26" s="41"/>
      <c r="G26" s="48"/>
      <c r="H26" s="49">
        <v>23994.67</v>
      </c>
      <c r="I26" s="50"/>
    </row>
    <row r="27" spans="1:9" ht="15.75" thickBot="1" x14ac:dyDescent="0.3">
      <c r="A27" s="66" t="s">
        <v>50</v>
      </c>
      <c r="B27" s="67"/>
      <c r="C27" s="67"/>
      <c r="D27" s="67"/>
      <c r="E27" s="67"/>
      <c r="F27" s="67"/>
      <c r="G27" s="68"/>
      <c r="H27" s="69">
        <v>1325.28</v>
      </c>
      <c r="I27" s="70"/>
    </row>
    <row r="28" spans="1:9" ht="15.75" thickBot="1" x14ac:dyDescent="0.3">
      <c r="A28" s="61" t="s">
        <v>64</v>
      </c>
      <c r="B28" s="62"/>
      <c r="C28" s="62"/>
      <c r="D28" s="62"/>
      <c r="E28" s="62"/>
      <c r="F28" s="62"/>
      <c r="G28" s="63"/>
      <c r="H28" s="64">
        <v>128606.52</v>
      </c>
      <c r="I28" s="65"/>
    </row>
    <row r="29" spans="1:9" ht="15.75" thickBot="1" x14ac:dyDescent="0.3">
      <c r="A29" s="140"/>
      <c r="B29" s="141"/>
      <c r="C29" s="141"/>
      <c r="D29" s="141"/>
      <c r="E29" s="141"/>
      <c r="F29" s="141"/>
      <c r="G29" s="142"/>
      <c r="H29" s="140"/>
      <c r="I29" s="142"/>
    </row>
    <row r="30" spans="1:9" ht="15.75" thickBot="1" x14ac:dyDescent="0.3">
      <c r="A30" s="17" t="s">
        <v>67</v>
      </c>
      <c r="B30" s="18"/>
      <c r="C30" s="18"/>
      <c r="D30" s="18"/>
      <c r="E30" s="18"/>
      <c r="F30" s="18"/>
      <c r="G30" s="51"/>
      <c r="H30" s="19">
        <v>0</v>
      </c>
      <c r="I30" s="52"/>
    </row>
    <row r="31" spans="1:9" ht="15.75" thickBot="1" x14ac:dyDescent="0.3">
      <c r="A31" s="113" t="s">
        <v>122</v>
      </c>
      <c r="B31" s="114"/>
      <c r="C31" s="114"/>
      <c r="D31" s="114"/>
      <c r="E31" s="114"/>
      <c r="F31" s="114"/>
      <c r="G31" s="115"/>
      <c r="H31" s="116"/>
      <c r="I31" s="117"/>
    </row>
    <row r="32" spans="1:9" ht="15.75" thickBot="1" x14ac:dyDescent="0.3">
      <c r="A32" s="17" t="s">
        <v>14</v>
      </c>
      <c r="B32" s="18"/>
      <c r="C32" s="18"/>
      <c r="D32" s="18"/>
      <c r="E32" s="18"/>
      <c r="F32" s="18"/>
      <c r="G32" s="51"/>
      <c r="H32" s="19">
        <f>H10+H30</f>
        <v>135853.71999999997</v>
      </c>
      <c r="I32" s="52"/>
    </row>
    <row r="33" spans="1:9" x14ac:dyDescent="0.25">
      <c r="A33" s="53"/>
      <c r="B33" s="54"/>
      <c r="C33" s="54"/>
      <c r="D33" s="54"/>
      <c r="E33" s="54"/>
      <c r="F33" s="54"/>
      <c r="G33" s="55"/>
      <c r="H33" s="137"/>
      <c r="I33" s="139"/>
    </row>
    <row r="34" spans="1:9" x14ac:dyDescent="0.25">
      <c r="A34" s="21" t="s">
        <v>90</v>
      </c>
      <c r="B34" s="22"/>
      <c r="C34" s="22"/>
      <c r="D34" s="22"/>
      <c r="E34" s="22"/>
      <c r="F34" s="22"/>
      <c r="G34" s="95"/>
      <c r="H34" s="23">
        <f>H4+H10-H28</f>
        <v>253437.66999999998</v>
      </c>
      <c r="I34" s="24"/>
    </row>
    <row r="35" spans="1:9" x14ac:dyDescent="0.25">
      <c r="A35" s="21" t="s">
        <v>99</v>
      </c>
      <c r="B35" s="22"/>
      <c r="C35" s="22"/>
      <c r="D35" s="22"/>
      <c r="E35" s="22"/>
      <c r="F35" s="22"/>
      <c r="G35" s="95"/>
      <c r="H35" s="23">
        <f>H6+H7+H8-H30</f>
        <v>583951.74</v>
      </c>
      <c r="I35" s="24"/>
    </row>
    <row r="36" spans="1:9" ht="15.75" thickBot="1" x14ac:dyDescent="0.3">
      <c r="A36" s="125"/>
      <c r="B36" s="145"/>
      <c r="C36" s="145"/>
      <c r="D36" s="145"/>
      <c r="E36" s="145"/>
      <c r="F36" s="145"/>
      <c r="G36" s="126"/>
      <c r="H36" s="125"/>
      <c r="I36" s="126"/>
    </row>
    <row r="37" spans="1:9" ht="15.75" thickBot="1" x14ac:dyDescent="0.3">
      <c r="A37" s="17" t="s">
        <v>121</v>
      </c>
      <c r="B37" s="18"/>
      <c r="C37" s="18"/>
      <c r="D37" s="18"/>
      <c r="E37" s="18"/>
      <c r="F37" s="18"/>
      <c r="G37" s="18"/>
      <c r="H37" s="19">
        <f>H35-H34</f>
        <v>330514.07</v>
      </c>
      <c r="I37" s="20"/>
    </row>
    <row r="38" spans="1:9" x14ac:dyDescent="0.25">
      <c r="A38" s="92"/>
      <c r="B38" s="109"/>
      <c r="C38" s="109"/>
      <c r="D38" s="109"/>
      <c r="E38" s="109"/>
      <c r="F38" s="109"/>
      <c r="G38" s="93"/>
      <c r="H38" s="92"/>
      <c r="I38" s="93"/>
    </row>
    <row r="39" spans="1:9" x14ac:dyDescent="0.25">
      <c r="A39" s="81" t="s">
        <v>15</v>
      </c>
      <c r="B39" s="82"/>
      <c r="C39" s="82"/>
      <c r="D39" s="82"/>
      <c r="E39" s="82"/>
      <c r="F39" s="82"/>
      <c r="G39" s="83"/>
      <c r="H39" s="79"/>
      <c r="I39" s="80"/>
    </row>
    <row r="40" spans="1:9" x14ac:dyDescent="0.25">
      <c r="A40" s="40" t="s">
        <v>16</v>
      </c>
      <c r="B40" s="41"/>
      <c r="C40" s="41"/>
      <c r="D40" s="41"/>
      <c r="E40" s="41"/>
      <c r="F40" s="41"/>
      <c r="G40" s="48"/>
      <c r="H40" s="23">
        <v>14.5</v>
      </c>
      <c r="I40" s="24"/>
    </row>
    <row r="41" spans="1:9" ht="15.75" thickBot="1" x14ac:dyDescent="0.3">
      <c r="A41" s="44" t="s">
        <v>55</v>
      </c>
      <c r="B41" s="45"/>
      <c r="C41" s="45"/>
      <c r="D41" s="45"/>
      <c r="E41" s="45"/>
      <c r="F41" s="45"/>
      <c r="G41" s="110"/>
      <c r="H41" s="111">
        <f>(H10/H28+H30/H7)*H40</f>
        <v>15.317100097257894</v>
      </c>
      <c r="I41" s="112"/>
    </row>
    <row r="44" spans="1:9" x14ac:dyDescent="0.25">
      <c r="A44" s="35" t="s">
        <v>19</v>
      </c>
      <c r="B44" s="35"/>
      <c r="C44" s="35"/>
      <c r="G44" s="35" t="s">
        <v>20</v>
      </c>
      <c r="H44" s="35"/>
      <c r="I44" s="35"/>
    </row>
    <row r="46" spans="1:9" s="3" customFormat="1" x14ac:dyDescent="0.25">
      <c r="A46" s="27"/>
      <c r="B46" s="27"/>
      <c r="C46" s="27"/>
      <c r="D46" s="27"/>
      <c r="E46" s="27"/>
      <c r="F46" s="27"/>
      <c r="G46" s="27"/>
      <c r="H46" s="271"/>
      <c r="I46" s="271"/>
    </row>
    <row r="47" spans="1:9" s="3" customFormat="1" x14ac:dyDescent="0.25">
      <c r="A47" s="156"/>
      <c r="B47" s="156"/>
      <c r="C47" s="156"/>
      <c r="D47" s="156"/>
      <c r="E47" s="156"/>
      <c r="F47" s="156"/>
      <c r="G47" s="156"/>
      <c r="H47" s="156"/>
      <c r="I47" s="156"/>
    </row>
    <row r="48" spans="1:9" s="3" customFormat="1" x14ac:dyDescent="0.25">
      <c r="A48" s="37"/>
      <c r="B48" s="37"/>
      <c r="C48" s="37"/>
      <c r="D48" s="37"/>
      <c r="E48" s="37"/>
      <c r="F48" s="37"/>
      <c r="G48" s="37"/>
      <c r="H48" s="185"/>
      <c r="I48" s="185"/>
    </row>
    <row r="49" spans="1:9" s="3" customFormat="1" x14ac:dyDescent="0.25">
      <c r="A49" s="37"/>
      <c r="B49" s="37"/>
      <c r="C49" s="37"/>
      <c r="D49" s="37"/>
      <c r="E49" s="37"/>
      <c r="F49" s="37"/>
      <c r="G49" s="37"/>
      <c r="H49" s="271"/>
      <c r="I49" s="271"/>
    </row>
    <row r="50" spans="1:9" s="3" customFormat="1" x14ac:dyDescent="0.25">
      <c r="A50" s="37"/>
      <c r="B50" s="37"/>
      <c r="C50" s="37"/>
      <c r="D50" s="37"/>
      <c r="E50" s="37"/>
      <c r="F50" s="37"/>
      <c r="G50" s="37"/>
      <c r="H50" s="271"/>
      <c r="I50" s="271"/>
    </row>
    <row r="53" spans="1:9" x14ac:dyDescent="0.25">
      <c r="A53" s="35"/>
      <c r="B53" s="35"/>
      <c r="C53" s="35"/>
      <c r="G53" s="35"/>
      <c r="H53" s="35"/>
      <c r="I53" s="35"/>
    </row>
  </sheetData>
  <mergeCells count="92">
    <mergeCell ref="A21:G21"/>
    <mergeCell ref="H21:I21"/>
    <mergeCell ref="A22:G22"/>
    <mergeCell ref="H22:I22"/>
    <mergeCell ref="H7:I7"/>
    <mergeCell ref="A9:G9"/>
    <mergeCell ref="H9:I9"/>
    <mergeCell ref="A11:G11"/>
    <mergeCell ref="H11:I11"/>
    <mergeCell ref="A12:G12"/>
    <mergeCell ref="H12:I12"/>
    <mergeCell ref="A10:G10"/>
    <mergeCell ref="H10:I10"/>
    <mergeCell ref="A13:G13"/>
    <mergeCell ref="H13:I13"/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8:G8"/>
    <mergeCell ref="H8:I8"/>
    <mergeCell ref="A29:G29"/>
    <mergeCell ref="H29:I29"/>
    <mergeCell ref="A30:G30"/>
    <mergeCell ref="A14:G14"/>
    <mergeCell ref="H14:I14"/>
    <mergeCell ref="A26:G26"/>
    <mergeCell ref="A17:G17"/>
    <mergeCell ref="H17:I17"/>
    <mergeCell ref="A18:G18"/>
    <mergeCell ref="H18:I18"/>
    <mergeCell ref="A19:G19"/>
    <mergeCell ref="H19:I19"/>
    <mergeCell ref="A20:G20"/>
    <mergeCell ref="H20:I20"/>
    <mergeCell ref="A15:G16"/>
    <mergeCell ref="H15:I16"/>
    <mergeCell ref="A27:G27"/>
    <mergeCell ref="H27:I27"/>
    <mergeCell ref="H26:I26"/>
    <mergeCell ref="A28:G28"/>
    <mergeCell ref="H28:I28"/>
    <mergeCell ref="A23:G23"/>
    <mergeCell ref="H23:I23"/>
    <mergeCell ref="A24:G24"/>
    <mergeCell ref="H24:I24"/>
    <mergeCell ref="A25:G25"/>
    <mergeCell ref="H25:I25"/>
    <mergeCell ref="H30:I30"/>
    <mergeCell ref="A32:G32"/>
    <mergeCell ref="H32:I32"/>
    <mergeCell ref="A33:G33"/>
    <mergeCell ref="H33:I33"/>
    <mergeCell ref="A31:G31"/>
    <mergeCell ref="H31:I31"/>
    <mergeCell ref="A34:G34"/>
    <mergeCell ref="H34:I34"/>
    <mergeCell ref="A35:G35"/>
    <mergeCell ref="H35:I35"/>
    <mergeCell ref="A36:G36"/>
    <mergeCell ref="H36:I36"/>
    <mergeCell ref="A39:G39"/>
    <mergeCell ref="H39:I39"/>
    <mergeCell ref="A37:G37"/>
    <mergeCell ref="A38:G38"/>
    <mergeCell ref="H37:I37"/>
    <mergeCell ref="H38:I38"/>
    <mergeCell ref="A46:G46"/>
    <mergeCell ref="H46:I46"/>
    <mergeCell ref="A40:G40"/>
    <mergeCell ref="H40:I40"/>
    <mergeCell ref="A41:G41"/>
    <mergeCell ref="H41:I41"/>
    <mergeCell ref="A44:C44"/>
    <mergeCell ref="G44:I44"/>
    <mergeCell ref="A47:G47"/>
    <mergeCell ref="H47:I47"/>
    <mergeCell ref="A53:C53"/>
    <mergeCell ref="G53:I53"/>
    <mergeCell ref="A48:G48"/>
    <mergeCell ref="H48:I48"/>
    <mergeCell ref="A49:G49"/>
    <mergeCell ref="H49:I49"/>
    <mergeCell ref="A50:G50"/>
    <mergeCell ref="H50:I50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H6" sqref="H6:I6"/>
    </sheetView>
  </sheetViews>
  <sheetFormatPr defaultRowHeight="15" x14ac:dyDescent="0.25"/>
  <sheetData>
    <row r="1" spans="1:9" ht="18.75" x14ac:dyDescent="0.3">
      <c r="A1" s="105" t="s">
        <v>29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25">
        <v>154044.05000000002</v>
      </c>
      <c r="I4" s="11"/>
    </row>
    <row r="5" spans="1:9" x14ac:dyDescent="0.25">
      <c r="A5" s="92"/>
      <c r="B5" s="109"/>
      <c r="C5" s="109"/>
      <c r="D5" s="109"/>
      <c r="E5" s="109"/>
      <c r="F5" s="109"/>
      <c r="G5" s="93"/>
      <c r="H5" s="92"/>
      <c r="I5" s="93"/>
    </row>
    <row r="6" spans="1:9" x14ac:dyDescent="0.25">
      <c r="A6" s="21" t="s">
        <v>84</v>
      </c>
      <c r="B6" s="22"/>
      <c r="C6" s="22"/>
      <c r="D6" s="22"/>
      <c r="E6" s="22"/>
      <c r="F6" s="22"/>
      <c r="G6" s="95"/>
      <c r="H6" s="23">
        <v>73737.600000000006</v>
      </c>
      <c r="I6" s="24"/>
    </row>
    <row r="7" spans="1:9" x14ac:dyDescent="0.25">
      <c r="A7" s="40" t="s">
        <v>1</v>
      </c>
      <c r="B7" s="41"/>
      <c r="C7" s="41"/>
      <c r="D7" s="41"/>
      <c r="E7" s="41"/>
      <c r="F7" s="41"/>
      <c r="G7" s="48"/>
      <c r="H7" s="96">
        <v>24834.97</v>
      </c>
      <c r="I7" s="97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1020</v>
      </c>
      <c r="I8" s="88"/>
    </row>
    <row r="9" spans="1:9" ht="15.75" thickBot="1" x14ac:dyDescent="0.3">
      <c r="A9" s="40"/>
      <c r="B9" s="41"/>
      <c r="C9" s="41"/>
      <c r="D9" s="41"/>
      <c r="E9" s="41"/>
      <c r="F9" s="41"/>
      <c r="G9" s="48"/>
      <c r="H9" s="38"/>
      <c r="I9" s="39"/>
    </row>
    <row r="10" spans="1:9" ht="15.75" thickBot="1" x14ac:dyDescent="0.3">
      <c r="A10" s="61" t="s">
        <v>66</v>
      </c>
      <c r="B10" s="62"/>
      <c r="C10" s="62"/>
      <c r="D10" s="62"/>
      <c r="E10" s="62"/>
      <c r="F10" s="62"/>
      <c r="G10" s="151"/>
      <c r="H10" s="98">
        <f>H11+H12+H13+H14+H15+H17+H18+H19+H31+H21+H22+H23+H24+H25+H26+H27+H20</f>
        <v>94585.9</v>
      </c>
      <c r="I10" s="133"/>
    </row>
    <row r="11" spans="1:9" x14ac:dyDescent="0.25">
      <c r="A11" s="100" t="s">
        <v>3</v>
      </c>
      <c r="B11" s="101"/>
      <c r="C11" s="101"/>
      <c r="D11" s="101"/>
      <c r="E11" s="101"/>
      <c r="F11" s="101"/>
      <c r="G11" s="101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8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1" t="s">
        <v>9</v>
      </c>
      <c r="B18" s="82"/>
      <c r="C18" s="82"/>
      <c r="D18" s="82"/>
      <c r="E18" s="82"/>
      <c r="F18" s="82"/>
      <c r="G18" s="148"/>
      <c r="H18" s="79"/>
      <c r="I18" s="80"/>
    </row>
    <row r="19" spans="1:9" x14ac:dyDescent="0.25">
      <c r="A19" s="201" t="s">
        <v>0</v>
      </c>
      <c r="B19" s="202"/>
      <c r="C19" s="202"/>
      <c r="D19" s="202"/>
      <c r="E19" s="202"/>
      <c r="F19" s="202"/>
      <c r="G19" s="264"/>
      <c r="H19" s="79"/>
      <c r="I19" s="80"/>
    </row>
    <row r="20" spans="1:9" x14ac:dyDescent="0.25">
      <c r="A20" s="81" t="s">
        <v>53</v>
      </c>
      <c r="B20" s="82"/>
      <c r="C20" s="82"/>
      <c r="D20" s="82"/>
      <c r="E20" s="82"/>
      <c r="F20" s="82"/>
      <c r="G20" s="83"/>
      <c r="H20" s="87">
        <v>1305</v>
      </c>
      <c r="I20" s="88"/>
    </row>
    <row r="21" spans="1:9" x14ac:dyDescent="0.25">
      <c r="A21" s="40" t="s">
        <v>11</v>
      </c>
      <c r="B21" s="41"/>
      <c r="C21" s="41"/>
      <c r="D21" s="41"/>
      <c r="E21" s="41"/>
      <c r="F21" s="41"/>
      <c r="G21" s="41"/>
      <c r="H21" s="87">
        <v>3491.2</v>
      </c>
      <c r="I21" s="88"/>
    </row>
    <row r="22" spans="1:9" x14ac:dyDescent="0.25">
      <c r="A22" s="40" t="s">
        <v>17</v>
      </c>
      <c r="B22" s="41"/>
      <c r="C22" s="41"/>
      <c r="D22" s="41"/>
      <c r="E22" s="41"/>
      <c r="F22" s="41"/>
      <c r="G22" s="41"/>
      <c r="H22" s="38"/>
      <c r="I22" s="39"/>
    </row>
    <row r="23" spans="1:9" x14ac:dyDescent="0.25">
      <c r="A23" s="40" t="s">
        <v>18</v>
      </c>
      <c r="B23" s="41"/>
      <c r="C23" s="41"/>
      <c r="D23" s="41"/>
      <c r="E23" s="41"/>
      <c r="F23" s="41"/>
      <c r="G23" s="41"/>
      <c r="H23" s="49"/>
      <c r="I23" s="50"/>
    </row>
    <row r="24" spans="1:9" x14ac:dyDescent="0.25">
      <c r="A24" s="40" t="s">
        <v>12</v>
      </c>
      <c r="B24" s="41"/>
      <c r="C24" s="41"/>
      <c r="D24" s="41"/>
      <c r="E24" s="41"/>
      <c r="F24" s="41"/>
      <c r="G24" s="41"/>
      <c r="H24" s="38">
        <v>16175.16</v>
      </c>
      <c r="I24" s="39"/>
    </row>
    <row r="25" spans="1:9" x14ac:dyDescent="0.25">
      <c r="A25" s="40" t="s">
        <v>51</v>
      </c>
      <c r="B25" s="41"/>
      <c r="C25" s="41"/>
      <c r="D25" s="41"/>
      <c r="E25" s="41"/>
      <c r="F25" s="41"/>
      <c r="G25" s="41"/>
      <c r="H25" s="38">
        <v>54551.519999999997</v>
      </c>
      <c r="I25" s="39"/>
    </row>
    <row r="26" spans="1:9" x14ac:dyDescent="0.25">
      <c r="A26" s="40" t="s">
        <v>13</v>
      </c>
      <c r="B26" s="41"/>
      <c r="C26" s="41"/>
      <c r="D26" s="41"/>
      <c r="E26" s="41"/>
      <c r="F26" s="41"/>
      <c r="G26" s="41"/>
      <c r="H26" s="49">
        <v>16747.32</v>
      </c>
      <c r="I26" s="50"/>
    </row>
    <row r="27" spans="1:9" ht="15.75" thickBot="1" x14ac:dyDescent="0.3">
      <c r="A27" s="66" t="s">
        <v>50</v>
      </c>
      <c r="B27" s="67"/>
      <c r="C27" s="67"/>
      <c r="D27" s="67"/>
      <c r="E27" s="67"/>
      <c r="F27" s="67"/>
      <c r="G27" s="67"/>
      <c r="H27" s="69">
        <v>1325.28</v>
      </c>
      <c r="I27" s="70"/>
    </row>
    <row r="28" spans="1:9" ht="15.75" thickBot="1" x14ac:dyDescent="0.3">
      <c r="A28" s="61" t="s">
        <v>64</v>
      </c>
      <c r="B28" s="62"/>
      <c r="C28" s="62"/>
      <c r="D28" s="62"/>
      <c r="E28" s="62"/>
      <c r="F28" s="62"/>
      <c r="G28" s="63"/>
      <c r="H28" s="64">
        <v>100583.19</v>
      </c>
      <c r="I28" s="65"/>
    </row>
    <row r="29" spans="1:9" ht="15.75" thickBot="1" x14ac:dyDescent="0.3">
      <c r="A29" s="58"/>
      <c r="B29" s="59"/>
      <c r="C29" s="59"/>
      <c r="D29" s="59"/>
      <c r="E29" s="59"/>
      <c r="F29" s="59"/>
      <c r="G29" s="60"/>
      <c r="H29" s="58"/>
      <c r="I29" s="60"/>
    </row>
    <row r="30" spans="1:9" ht="15.75" thickBot="1" x14ac:dyDescent="0.3">
      <c r="A30" s="17" t="s">
        <v>67</v>
      </c>
      <c r="B30" s="221"/>
      <c r="C30" s="221"/>
      <c r="D30" s="221"/>
      <c r="E30" s="221"/>
      <c r="F30" s="221"/>
      <c r="G30" s="222"/>
      <c r="H30" s="19">
        <v>0</v>
      </c>
      <c r="I30" s="52"/>
    </row>
    <row r="31" spans="1:9" ht="15.75" thickBot="1" x14ac:dyDescent="0.3">
      <c r="A31" s="272" t="s">
        <v>122</v>
      </c>
      <c r="B31" s="273"/>
      <c r="C31" s="273"/>
      <c r="D31" s="273"/>
      <c r="E31" s="273"/>
      <c r="F31" s="273"/>
      <c r="G31" s="274"/>
      <c r="H31" s="116"/>
      <c r="I31" s="117"/>
    </row>
    <row r="32" spans="1:9" ht="15.75" thickBot="1" x14ac:dyDescent="0.3">
      <c r="A32" s="196" t="s">
        <v>14</v>
      </c>
      <c r="B32" s="197"/>
      <c r="C32" s="197"/>
      <c r="D32" s="197"/>
      <c r="E32" s="197"/>
      <c r="F32" s="197"/>
      <c r="G32" s="197"/>
      <c r="H32" s="19">
        <f>H10+H30</f>
        <v>94585.9</v>
      </c>
      <c r="I32" s="52"/>
    </row>
    <row r="33" spans="1:9" x14ac:dyDescent="0.25">
      <c r="A33" s="49"/>
      <c r="B33" s="185"/>
      <c r="C33" s="185"/>
      <c r="D33" s="185"/>
      <c r="E33" s="185"/>
      <c r="F33" s="185"/>
      <c r="G33" s="185"/>
      <c r="H33" s="56"/>
      <c r="I33" s="57"/>
    </row>
    <row r="34" spans="1:9" x14ac:dyDescent="0.25">
      <c r="A34" s="21" t="s">
        <v>90</v>
      </c>
      <c r="B34" s="22"/>
      <c r="C34" s="22"/>
      <c r="D34" s="22"/>
      <c r="E34" s="22"/>
      <c r="F34" s="22"/>
      <c r="G34" s="22"/>
      <c r="H34" s="23">
        <f>H4+H10-H28</f>
        <v>148046.76</v>
      </c>
      <c r="I34" s="24"/>
    </row>
    <row r="35" spans="1:9" x14ac:dyDescent="0.25">
      <c r="A35" s="21" t="s">
        <v>99</v>
      </c>
      <c r="B35" s="22"/>
      <c r="C35" s="22"/>
      <c r="D35" s="22"/>
      <c r="E35" s="22"/>
      <c r="F35" s="22"/>
      <c r="G35" s="22"/>
      <c r="H35" s="23">
        <f>H6+H7+H8-H30</f>
        <v>99592.57</v>
      </c>
      <c r="I35" s="24"/>
    </row>
    <row r="36" spans="1:9" x14ac:dyDescent="0.25">
      <c r="A36" s="92"/>
      <c r="B36" s="109"/>
      <c r="C36" s="109"/>
      <c r="D36" s="109"/>
      <c r="E36" s="109"/>
      <c r="F36" s="109"/>
      <c r="G36" s="109"/>
      <c r="H36" s="92"/>
      <c r="I36" s="93"/>
    </row>
    <row r="37" spans="1:9" x14ac:dyDescent="0.25">
      <c r="A37" s="26" t="s">
        <v>15</v>
      </c>
      <c r="B37" s="27"/>
      <c r="C37" s="27"/>
      <c r="D37" s="27"/>
      <c r="E37" s="27"/>
      <c r="F37" s="27"/>
      <c r="G37" s="27"/>
      <c r="H37" s="38"/>
      <c r="I37" s="39"/>
    </row>
    <row r="38" spans="1:9" x14ac:dyDescent="0.25">
      <c r="A38" s="40" t="s">
        <v>16</v>
      </c>
      <c r="B38" s="41"/>
      <c r="C38" s="41"/>
      <c r="D38" s="41"/>
      <c r="E38" s="41"/>
      <c r="F38" s="41"/>
      <c r="G38" s="41"/>
      <c r="H38" s="23">
        <v>12.5</v>
      </c>
      <c r="I38" s="24"/>
    </row>
    <row r="39" spans="1:9" ht="15.75" thickBot="1" x14ac:dyDescent="0.3">
      <c r="A39" s="44" t="s">
        <v>55</v>
      </c>
      <c r="B39" s="45"/>
      <c r="C39" s="45"/>
      <c r="D39" s="45"/>
      <c r="E39" s="45"/>
      <c r="F39" s="45"/>
      <c r="G39" s="45"/>
      <c r="H39" s="111">
        <f>H10/H28*H38</f>
        <v>11.754685350504394</v>
      </c>
      <c r="I39" s="112"/>
    </row>
    <row r="42" spans="1:9" x14ac:dyDescent="0.25">
      <c r="A42" s="35" t="s">
        <v>19</v>
      </c>
      <c r="B42" s="35"/>
      <c r="C42" s="35"/>
      <c r="G42" s="35" t="s">
        <v>20</v>
      </c>
      <c r="H42" s="35"/>
      <c r="I42" s="35"/>
    </row>
    <row r="44" spans="1:9" x14ac:dyDescent="0.2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x14ac:dyDescent="0.25">
      <c r="A45" s="27"/>
      <c r="B45" s="27"/>
      <c r="C45" s="27"/>
      <c r="D45" s="27"/>
      <c r="E45" s="27"/>
      <c r="F45" s="27"/>
      <c r="G45" s="27"/>
      <c r="H45" s="185"/>
      <c r="I45" s="185"/>
    </row>
    <row r="46" spans="1:9" x14ac:dyDescent="0.25">
      <c r="A46" s="37"/>
      <c r="B46" s="37"/>
      <c r="C46" s="37"/>
      <c r="D46" s="37"/>
      <c r="E46" s="37"/>
      <c r="F46" s="37"/>
      <c r="G46" s="37"/>
      <c r="H46" s="271"/>
      <c r="I46" s="271"/>
    </row>
    <row r="47" spans="1:9" x14ac:dyDescent="0.25">
      <c r="A47" s="37"/>
      <c r="B47" s="37"/>
      <c r="C47" s="37"/>
      <c r="D47" s="37"/>
      <c r="E47" s="37"/>
      <c r="F47" s="37"/>
      <c r="G47" s="37"/>
      <c r="H47" s="271"/>
      <c r="I47" s="271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185"/>
      <c r="B50" s="185"/>
      <c r="C50" s="185"/>
      <c r="D50" s="3"/>
      <c r="E50" s="3"/>
      <c r="F50" s="3"/>
      <c r="G50" s="185"/>
      <c r="H50" s="185"/>
      <c r="I50" s="185"/>
    </row>
  </sheetData>
  <mergeCells count="86">
    <mergeCell ref="A5:G5"/>
    <mergeCell ref="H5:I5"/>
    <mergeCell ref="A1:I1"/>
    <mergeCell ref="C2:F2"/>
    <mergeCell ref="A3:G3"/>
    <mergeCell ref="H3:I3"/>
    <mergeCell ref="A4:G4"/>
    <mergeCell ref="H4:I4"/>
    <mergeCell ref="A7:G7"/>
    <mergeCell ref="H7:I7"/>
    <mergeCell ref="A8:G8"/>
    <mergeCell ref="H8:I8"/>
    <mergeCell ref="A6:G6"/>
    <mergeCell ref="H6:I6"/>
    <mergeCell ref="A9:G9"/>
    <mergeCell ref="H9:I9"/>
    <mergeCell ref="A11:G11"/>
    <mergeCell ref="H11:I11"/>
    <mergeCell ref="A12:G12"/>
    <mergeCell ref="H12:I12"/>
    <mergeCell ref="A10:G10"/>
    <mergeCell ref="H10:I10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31:G31"/>
    <mergeCell ref="H31:I31"/>
    <mergeCell ref="A23:G23"/>
    <mergeCell ref="H23:I23"/>
    <mergeCell ref="A24:G24"/>
    <mergeCell ref="H24:I24"/>
    <mergeCell ref="A21:G21"/>
    <mergeCell ref="H21:I21"/>
    <mergeCell ref="A22:G22"/>
    <mergeCell ref="H22:I22"/>
    <mergeCell ref="A25:G25"/>
    <mergeCell ref="H25:I25"/>
    <mergeCell ref="A27:G27"/>
    <mergeCell ref="H27:I27"/>
    <mergeCell ref="A28:G28"/>
    <mergeCell ref="H28:I28"/>
    <mergeCell ref="A26:G26"/>
    <mergeCell ref="H26:I26"/>
    <mergeCell ref="A33:G33"/>
    <mergeCell ref="H33:I33"/>
    <mergeCell ref="A34:G34"/>
    <mergeCell ref="H34:I34"/>
    <mergeCell ref="A29:G29"/>
    <mergeCell ref="H29:I29"/>
    <mergeCell ref="A30:G30"/>
    <mergeCell ref="H30:I30"/>
    <mergeCell ref="A32:G32"/>
    <mergeCell ref="H32:I32"/>
    <mergeCell ref="A50:C50"/>
    <mergeCell ref="G50:I50"/>
    <mergeCell ref="A45:G45"/>
    <mergeCell ref="H45:I45"/>
    <mergeCell ref="A42:C42"/>
    <mergeCell ref="G42:I42"/>
    <mergeCell ref="A46:G46"/>
    <mergeCell ref="H46:I46"/>
    <mergeCell ref="A44:G44"/>
    <mergeCell ref="H44:I44"/>
    <mergeCell ref="A47:G47"/>
    <mergeCell ref="H47:I47"/>
    <mergeCell ref="A38:G38"/>
    <mergeCell ref="H38:I38"/>
    <mergeCell ref="A39:G39"/>
    <mergeCell ref="H39:I39"/>
    <mergeCell ref="A35:G35"/>
    <mergeCell ref="H35:I35"/>
    <mergeCell ref="A36:G36"/>
    <mergeCell ref="H36:I36"/>
    <mergeCell ref="A37:G37"/>
    <mergeCell ref="H37:I37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H41" sqref="H41"/>
    </sheetView>
  </sheetViews>
  <sheetFormatPr defaultRowHeight="15" x14ac:dyDescent="0.25"/>
  <sheetData>
    <row r="1" spans="1:9" ht="18.75" x14ac:dyDescent="0.3">
      <c r="A1" s="105" t="s">
        <v>70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07" t="s">
        <v>2</v>
      </c>
      <c r="I3" s="20"/>
    </row>
    <row r="4" spans="1:9" x14ac:dyDescent="0.25">
      <c r="A4" s="275" t="s">
        <v>88</v>
      </c>
      <c r="B4" s="246"/>
      <c r="C4" s="246"/>
      <c r="D4" s="246"/>
      <c r="E4" s="246"/>
      <c r="F4" s="246"/>
      <c r="G4" s="246"/>
      <c r="H4" s="25">
        <v>348185.50999999995</v>
      </c>
      <c r="I4" s="108"/>
    </row>
    <row r="5" spans="1:9" x14ac:dyDescent="0.25">
      <c r="A5" s="92"/>
      <c r="B5" s="109"/>
      <c r="C5" s="109"/>
      <c r="D5" s="109"/>
      <c r="E5" s="109"/>
      <c r="F5" s="109"/>
      <c r="G5" s="109"/>
      <c r="H5" s="38"/>
      <c r="I5" s="39"/>
    </row>
    <row r="6" spans="1:9" x14ac:dyDescent="0.25">
      <c r="A6" s="245" t="s">
        <v>84</v>
      </c>
      <c r="B6" s="246"/>
      <c r="C6" s="246"/>
      <c r="D6" s="246"/>
      <c r="E6" s="246"/>
      <c r="F6" s="246"/>
      <c r="G6" s="246"/>
      <c r="H6" s="23">
        <v>83464.649999999994</v>
      </c>
      <c r="I6" s="24"/>
    </row>
    <row r="7" spans="1:9" x14ac:dyDescent="0.25">
      <c r="A7" s="81" t="s">
        <v>33</v>
      </c>
      <c r="B7" s="82"/>
      <c r="C7" s="82"/>
      <c r="D7" s="82"/>
      <c r="E7" s="82"/>
      <c r="F7" s="82"/>
      <c r="G7" s="148"/>
      <c r="H7" s="96">
        <v>14872.3</v>
      </c>
      <c r="I7" s="97"/>
    </row>
    <row r="8" spans="1:9" x14ac:dyDescent="0.25">
      <c r="A8" s="81" t="s">
        <v>54</v>
      </c>
      <c r="B8" s="82"/>
      <c r="C8" s="82"/>
      <c r="D8" s="82"/>
      <c r="E8" s="82"/>
      <c r="F8" s="82"/>
      <c r="G8" s="148"/>
      <c r="H8" s="87" t="s">
        <v>32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148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H11+H12+H13+H14+H15+H17+H18+H19+H21+H22+H23+H24+H25+H26+H27+H20</f>
        <v>107642.04</v>
      </c>
      <c r="I10" s="133"/>
    </row>
    <row r="11" spans="1:9" x14ac:dyDescent="0.25">
      <c r="A11" s="100" t="s">
        <v>3</v>
      </c>
      <c r="B11" s="101"/>
      <c r="C11" s="101"/>
      <c r="D11" s="101"/>
      <c r="E11" s="101"/>
      <c r="F11" s="101"/>
      <c r="G11" s="101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8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1" t="s">
        <v>9</v>
      </c>
      <c r="B18" s="82"/>
      <c r="C18" s="82"/>
      <c r="D18" s="82"/>
      <c r="E18" s="82"/>
      <c r="F18" s="82"/>
      <c r="G18" s="148"/>
      <c r="H18" s="79"/>
      <c r="I18" s="80"/>
    </row>
    <row r="19" spans="1:9" x14ac:dyDescent="0.25">
      <c r="A19" s="84" t="s">
        <v>0</v>
      </c>
      <c r="B19" s="85"/>
      <c r="C19" s="85"/>
      <c r="D19" s="85"/>
      <c r="E19" s="85"/>
      <c r="F19" s="85"/>
      <c r="G19" s="149"/>
      <c r="H19" s="79"/>
      <c r="I19" s="80"/>
    </row>
    <row r="20" spans="1:9" x14ac:dyDescent="0.25">
      <c r="A20" s="81" t="s">
        <v>53</v>
      </c>
      <c r="B20" s="82"/>
      <c r="C20" s="82"/>
      <c r="D20" s="82"/>
      <c r="E20" s="82"/>
      <c r="F20" s="82"/>
      <c r="G20" s="148"/>
      <c r="H20" s="87"/>
      <c r="I20" s="88"/>
    </row>
    <row r="21" spans="1:9" x14ac:dyDescent="0.25">
      <c r="A21" s="40" t="s">
        <v>11</v>
      </c>
      <c r="B21" s="41"/>
      <c r="C21" s="41"/>
      <c r="D21" s="41"/>
      <c r="E21" s="41"/>
      <c r="F21" s="41"/>
      <c r="G21" s="41"/>
      <c r="H21" s="87">
        <v>2749.32</v>
      </c>
      <c r="I21" s="88"/>
    </row>
    <row r="22" spans="1:9" x14ac:dyDescent="0.25">
      <c r="A22" s="40" t="s">
        <v>17</v>
      </c>
      <c r="B22" s="41"/>
      <c r="C22" s="41"/>
      <c r="D22" s="41"/>
      <c r="E22" s="41"/>
      <c r="F22" s="41"/>
      <c r="G22" s="41"/>
      <c r="H22" s="38"/>
      <c r="I22" s="39"/>
    </row>
    <row r="23" spans="1:9" x14ac:dyDescent="0.25">
      <c r="A23" s="40" t="s">
        <v>18</v>
      </c>
      <c r="B23" s="41"/>
      <c r="C23" s="41"/>
      <c r="D23" s="41"/>
      <c r="E23" s="41"/>
      <c r="F23" s="41"/>
      <c r="G23" s="41"/>
      <c r="H23" s="49"/>
      <c r="I23" s="50"/>
    </row>
    <row r="24" spans="1:9" x14ac:dyDescent="0.25">
      <c r="A24" s="40" t="s">
        <v>12</v>
      </c>
      <c r="B24" s="41"/>
      <c r="C24" s="41"/>
      <c r="D24" s="41"/>
      <c r="E24" s="41"/>
      <c r="F24" s="41"/>
      <c r="G24" s="41"/>
      <c r="H24" s="87">
        <v>18967.919999999998</v>
      </c>
      <c r="I24" s="88"/>
    </row>
    <row r="25" spans="1:9" x14ac:dyDescent="0.25">
      <c r="A25" s="40" t="s">
        <v>51</v>
      </c>
      <c r="B25" s="41"/>
      <c r="C25" s="41"/>
      <c r="D25" s="41"/>
      <c r="E25" s="41"/>
      <c r="F25" s="41"/>
      <c r="G25" s="41"/>
      <c r="H25" s="38">
        <v>63970.239999999998</v>
      </c>
      <c r="I25" s="39"/>
    </row>
    <row r="26" spans="1:9" x14ac:dyDescent="0.25">
      <c r="A26" s="40" t="s">
        <v>13</v>
      </c>
      <c r="B26" s="41"/>
      <c r="C26" s="41"/>
      <c r="D26" s="41"/>
      <c r="E26" s="41"/>
      <c r="F26" s="41"/>
      <c r="G26" s="41"/>
      <c r="H26" s="250">
        <v>19638.86</v>
      </c>
      <c r="I26" s="251"/>
    </row>
    <row r="27" spans="1:9" ht="15.75" thickBot="1" x14ac:dyDescent="0.3">
      <c r="A27" s="66" t="s">
        <v>50</v>
      </c>
      <c r="B27" s="67"/>
      <c r="C27" s="67"/>
      <c r="D27" s="67"/>
      <c r="E27" s="67"/>
      <c r="F27" s="67"/>
      <c r="G27" s="67"/>
      <c r="H27" s="69">
        <v>1325.28</v>
      </c>
      <c r="I27" s="70"/>
    </row>
    <row r="28" spans="1:9" ht="15.75" thickBot="1" x14ac:dyDescent="0.3">
      <c r="A28" s="61" t="s">
        <v>64</v>
      </c>
      <c r="B28" s="62"/>
      <c r="C28" s="62"/>
      <c r="D28" s="62"/>
      <c r="E28" s="62"/>
      <c r="F28" s="62"/>
      <c r="G28" s="63"/>
      <c r="H28" s="98">
        <v>44616.9</v>
      </c>
      <c r="I28" s="147"/>
    </row>
    <row r="29" spans="1:9" ht="15.75" thickBot="1" x14ac:dyDescent="0.3">
      <c r="A29" s="30"/>
      <c r="B29" s="31"/>
      <c r="C29" s="31"/>
      <c r="D29" s="31"/>
      <c r="E29" s="31"/>
      <c r="F29" s="31"/>
      <c r="G29" s="32"/>
      <c r="H29" s="140"/>
      <c r="I29" s="142"/>
    </row>
    <row r="30" spans="1:9" ht="15.75" thickBot="1" x14ac:dyDescent="0.3">
      <c r="A30" s="17" t="s">
        <v>67</v>
      </c>
      <c r="B30" s="18"/>
      <c r="C30" s="18"/>
      <c r="D30" s="18"/>
      <c r="E30" s="18"/>
      <c r="F30" s="18"/>
      <c r="G30" s="18"/>
      <c r="H30" s="19">
        <f>H32</f>
        <v>84</v>
      </c>
      <c r="I30" s="52"/>
    </row>
    <row r="31" spans="1:9" x14ac:dyDescent="0.25">
      <c r="A31" s="100" t="s">
        <v>122</v>
      </c>
      <c r="B31" s="101"/>
      <c r="C31" s="101"/>
      <c r="D31" s="101"/>
      <c r="E31" s="101"/>
      <c r="F31" s="101"/>
      <c r="G31" s="102"/>
      <c r="H31" s="123"/>
      <c r="I31" s="216"/>
    </row>
    <row r="32" spans="1:9" ht="15.75" thickBot="1" x14ac:dyDescent="0.3">
      <c r="A32" s="162" t="s">
        <v>134</v>
      </c>
      <c r="B32" s="163"/>
      <c r="C32" s="163"/>
      <c r="D32" s="163"/>
      <c r="E32" s="163"/>
      <c r="F32" s="163"/>
      <c r="G32" s="164"/>
      <c r="H32" s="186">
        <v>84</v>
      </c>
      <c r="I32" s="187"/>
    </row>
    <row r="33" spans="1:9" ht="15.75" thickBot="1" x14ac:dyDescent="0.3">
      <c r="A33" s="17" t="s">
        <v>14</v>
      </c>
      <c r="B33" s="18"/>
      <c r="C33" s="18"/>
      <c r="D33" s="18"/>
      <c r="E33" s="18"/>
      <c r="F33" s="18"/>
      <c r="G33" s="18"/>
      <c r="H33" s="19">
        <f>H10+H30</f>
        <v>107726.04</v>
      </c>
      <c r="I33" s="52"/>
    </row>
    <row r="34" spans="1:9" x14ac:dyDescent="0.25">
      <c r="A34" s="53"/>
      <c r="B34" s="54"/>
      <c r="C34" s="54"/>
      <c r="D34" s="54"/>
      <c r="E34" s="54"/>
      <c r="F34" s="54"/>
      <c r="G34" s="54"/>
      <c r="H34" s="137"/>
      <c r="I34" s="139"/>
    </row>
    <row r="35" spans="1:9" x14ac:dyDescent="0.25">
      <c r="A35" s="21" t="s">
        <v>90</v>
      </c>
      <c r="B35" s="22"/>
      <c r="C35" s="22"/>
      <c r="D35" s="22"/>
      <c r="E35" s="22"/>
      <c r="F35" s="22"/>
      <c r="G35" s="22"/>
      <c r="H35" s="23">
        <f>H4+H10-H28</f>
        <v>411210.64999999991</v>
      </c>
      <c r="I35" s="93"/>
    </row>
    <row r="36" spans="1:9" x14ac:dyDescent="0.25">
      <c r="A36" s="21" t="s">
        <v>99</v>
      </c>
      <c r="B36" s="22"/>
      <c r="C36" s="22"/>
      <c r="D36" s="22"/>
      <c r="E36" s="22"/>
      <c r="F36" s="22"/>
      <c r="G36" s="22"/>
      <c r="H36" s="25">
        <f>H6+H7-H30</f>
        <v>98252.95</v>
      </c>
      <c r="I36" s="108"/>
    </row>
    <row r="37" spans="1:9" x14ac:dyDescent="0.25">
      <c r="A37" s="125"/>
      <c r="B37" s="145"/>
      <c r="C37" s="145"/>
      <c r="D37" s="145"/>
      <c r="E37" s="145"/>
      <c r="F37" s="145"/>
      <c r="G37" s="146"/>
      <c r="H37" s="125"/>
      <c r="I37" s="126"/>
    </row>
    <row r="38" spans="1:9" x14ac:dyDescent="0.25">
      <c r="A38" s="81" t="s">
        <v>15</v>
      </c>
      <c r="B38" s="82"/>
      <c r="C38" s="82"/>
      <c r="D38" s="82"/>
      <c r="E38" s="82"/>
      <c r="F38" s="82"/>
      <c r="G38" s="148"/>
      <c r="H38" s="79"/>
      <c r="I38" s="80"/>
    </row>
    <row r="39" spans="1:9" x14ac:dyDescent="0.25">
      <c r="A39" s="40" t="s">
        <v>16</v>
      </c>
      <c r="B39" s="41"/>
      <c r="C39" s="41"/>
      <c r="D39" s="41"/>
      <c r="E39" s="41"/>
      <c r="F39" s="41"/>
      <c r="G39" s="41"/>
      <c r="H39" s="23">
        <v>12</v>
      </c>
      <c r="I39" s="24"/>
    </row>
    <row r="40" spans="1:9" ht="15.75" thickBot="1" x14ac:dyDescent="0.3">
      <c r="A40" s="44" t="s">
        <v>55</v>
      </c>
      <c r="B40" s="45"/>
      <c r="C40" s="45"/>
      <c r="D40" s="45"/>
      <c r="E40" s="45"/>
      <c r="F40" s="45"/>
      <c r="G40" s="45"/>
      <c r="H40" s="111">
        <f>(H10/H28+H30/H7)*H39</f>
        <v>29.018790637628335</v>
      </c>
      <c r="I40" s="112"/>
    </row>
    <row r="43" spans="1:9" x14ac:dyDescent="0.25">
      <c r="A43" s="35" t="s">
        <v>19</v>
      </c>
      <c r="B43" s="35"/>
      <c r="C43" s="35"/>
      <c r="G43" s="35" t="s">
        <v>20</v>
      </c>
      <c r="H43" s="35"/>
      <c r="I43" s="35"/>
    </row>
  </sheetData>
  <mergeCells count="78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31:G31"/>
    <mergeCell ref="A21:G21"/>
    <mergeCell ref="H21:I21"/>
    <mergeCell ref="A22:G22"/>
    <mergeCell ref="H22:I22"/>
    <mergeCell ref="H31:I3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3:G33"/>
    <mergeCell ref="H33:I33"/>
    <mergeCell ref="A32:G32"/>
    <mergeCell ref="H32:I32"/>
    <mergeCell ref="A34:G34"/>
    <mergeCell ref="H34:I34"/>
    <mergeCell ref="A35:G35"/>
    <mergeCell ref="H35:I35"/>
    <mergeCell ref="A36:G36"/>
    <mergeCell ref="H36:I36"/>
    <mergeCell ref="A40:G40"/>
    <mergeCell ref="H40:I40"/>
    <mergeCell ref="A43:C43"/>
    <mergeCell ref="G43:I43"/>
    <mergeCell ref="A37:G37"/>
    <mergeCell ref="H37:I37"/>
    <mergeCell ref="A38:G38"/>
    <mergeCell ref="H38:I38"/>
    <mergeCell ref="A39:G39"/>
    <mergeCell ref="H39:I39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N38" sqref="N38"/>
    </sheetView>
  </sheetViews>
  <sheetFormatPr defaultRowHeight="15" x14ac:dyDescent="0.25"/>
  <sheetData>
    <row r="1" spans="1:9" ht="18.75" x14ac:dyDescent="0.3">
      <c r="A1" s="105" t="s">
        <v>71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53" t="s">
        <v>2</v>
      </c>
      <c r="I3" s="154"/>
    </row>
    <row r="4" spans="1:9" x14ac:dyDescent="0.25">
      <c r="A4" s="159" t="s">
        <v>85</v>
      </c>
      <c r="B4" s="160"/>
      <c r="C4" s="160"/>
      <c r="D4" s="160"/>
      <c r="E4" s="160"/>
      <c r="F4" s="160"/>
      <c r="G4" s="161"/>
      <c r="H4" s="92">
        <v>146151.91999999998</v>
      </c>
      <c r="I4" s="93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45" t="s">
        <v>117</v>
      </c>
      <c r="B6" s="246"/>
      <c r="C6" s="246"/>
      <c r="D6" s="246"/>
      <c r="E6" s="246"/>
      <c r="F6" s="246"/>
      <c r="G6" s="247"/>
      <c r="H6" s="23">
        <v>39864</v>
      </c>
      <c r="I6" s="24"/>
    </row>
    <row r="7" spans="1:9" x14ac:dyDescent="0.25">
      <c r="A7" s="81" t="s">
        <v>54</v>
      </c>
      <c r="B7" s="82"/>
      <c r="C7" s="82"/>
      <c r="D7" s="82"/>
      <c r="E7" s="82"/>
      <c r="F7" s="82"/>
      <c r="G7" s="83"/>
      <c r="H7" s="87">
        <v>720</v>
      </c>
      <c r="I7" s="88"/>
    </row>
    <row r="8" spans="1:9" ht="15.75" thickBot="1" x14ac:dyDescent="0.3">
      <c r="A8" s="81"/>
      <c r="B8" s="82"/>
      <c r="C8" s="82"/>
      <c r="D8" s="82"/>
      <c r="E8" s="82"/>
      <c r="F8" s="82"/>
      <c r="G8" s="83"/>
      <c r="H8" s="79"/>
      <c r="I8" s="80"/>
    </row>
    <row r="9" spans="1:9" ht="15.75" thickBot="1" x14ac:dyDescent="0.3">
      <c r="A9" s="61" t="s">
        <v>72</v>
      </c>
      <c r="B9" s="62"/>
      <c r="C9" s="62"/>
      <c r="D9" s="62"/>
      <c r="E9" s="62"/>
      <c r="F9" s="62"/>
      <c r="G9" s="63"/>
      <c r="H9" s="98">
        <f>H10+H11+H12+H13+H14+H16+H17+H18+H30+H20+H21+H22+H23+H24+H25+H26+H19</f>
        <v>110328.27</v>
      </c>
      <c r="I9" s="133"/>
    </row>
    <row r="10" spans="1:9" x14ac:dyDescent="0.25">
      <c r="A10" s="100" t="s">
        <v>3</v>
      </c>
      <c r="B10" s="101"/>
      <c r="C10" s="101"/>
      <c r="D10" s="101"/>
      <c r="E10" s="101"/>
      <c r="F10" s="101"/>
      <c r="G10" s="102"/>
      <c r="H10" s="103">
        <v>5040</v>
      </c>
      <c r="I10" s="104"/>
    </row>
    <row r="11" spans="1:9" x14ac:dyDescent="0.25">
      <c r="A11" s="81" t="s">
        <v>4</v>
      </c>
      <c r="B11" s="82"/>
      <c r="C11" s="82"/>
      <c r="D11" s="82"/>
      <c r="E11" s="82"/>
      <c r="F11" s="82"/>
      <c r="G11" s="83"/>
      <c r="H11" s="79"/>
      <c r="I11" s="80"/>
    </row>
    <row r="12" spans="1:9" x14ac:dyDescent="0.25">
      <c r="A12" s="81" t="s">
        <v>5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6</v>
      </c>
      <c r="B13" s="82"/>
      <c r="C13" s="82"/>
      <c r="D13" s="82"/>
      <c r="E13" s="82"/>
      <c r="F13" s="82"/>
      <c r="G13" s="83"/>
      <c r="H13" s="79">
        <v>990.42</v>
      </c>
      <c r="I13" s="80"/>
    </row>
    <row r="14" spans="1:9" x14ac:dyDescent="0.25">
      <c r="A14" s="76" t="s">
        <v>7</v>
      </c>
      <c r="B14" s="77"/>
      <c r="C14" s="77"/>
      <c r="D14" s="77"/>
      <c r="E14" s="77"/>
      <c r="F14" s="77"/>
      <c r="G14" s="78"/>
      <c r="H14" s="79"/>
      <c r="I14" s="80"/>
    </row>
    <row r="15" spans="1:9" x14ac:dyDescent="0.25">
      <c r="A15" s="76"/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81" t="s">
        <v>8</v>
      </c>
      <c r="B16" s="82"/>
      <c r="C16" s="82"/>
      <c r="D16" s="82"/>
      <c r="E16" s="82"/>
      <c r="F16" s="82"/>
      <c r="G16" s="83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83"/>
      <c r="H19" s="87">
        <v>1836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2531.12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87">
        <v>18233.52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38">
        <v>61493.440000000002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250">
        <v>18878.490000000002</v>
      </c>
      <c r="I25" s="251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84766.2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>
        <f>H31</f>
        <v>8185</v>
      </c>
      <c r="I29" s="52"/>
    </row>
    <row r="30" spans="1:9" x14ac:dyDescent="0.25">
      <c r="A30" s="100" t="s">
        <v>122</v>
      </c>
      <c r="B30" s="101"/>
      <c r="C30" s="101"/>
      <c r="D30" s="101"/>
      <c r="E30" s="101"/>
      <c r="F30" s="101"/>
      <c r="G30" s="102"/>
      <c r="H30" s="137"/>
      <c r="I30" s="139"/>
    </row>
    <row r="31" spans="1:9" ht="15.75" thickBot="1" x14ac:dyDescent="0.3">
      <c r="A31" s="276" t="s">
        <v>126</v>
      </c>
      <c r="B31" s="277"/>
      <c r="C31" s="277"/>
      <c r="D31" s="277"/>
      <c r="E31" s="277"/>
      <c r="F31" s="277"/>
      <c r="G31" s="278"/>
      <c r="H31" s="165">
        <v>8185</v>
      </c>
      <c r="I31" s="166"/>
    </row>
    <row r="32" spans="1:9" ht="15.75" thickBot="1" x14ac:dyDescent="0.3">
      <c r="A32" s="17" t="s">
        <v>14</v>
      </c>
      <c r="B32" s="18"/>
      <c r="C32" s="18"/>
      <c r="D32" s="18"/>
      <c r="E32" s="18"/>
      <c r="F32" s="18"/>
      <c r="G32" s="51"/>
      <c r="H32" s="19">
        <f>H9+H29</f>
        <v>118513.27</v>
      </c>
      <c r="I32" s="52"/>
    </row>
    <row r="33" spans="1:9" x14ac:dyDescent="0.25">
      <c r="A33" s="53"/>
      <c r="B33" s="54"/>
      <c r="C33" s="54"/>
      <c r="D33" s="54"/>
      <c r="E33" s="54"/>
      <c r="F33" s="54"/>
      <c r="G33" s="55"/>
      <c r="H33" s="137"/>
      <c r="I33" s="139"/>
    </row>
    <row r="34" spans="1:9" x14ac:dyDescent="0.25">
      <c r="A34" s="21" t="s">
        <v>90</v>
      </c>
      <c r="B34" s="22"/>
      <c r="C34" s="22"/>
      <c r="D34" s="22"/>
      <c r="E34" s="22"/>
      <c r="F34" s="22"/>
      <c r="G34" s="95"/>
      <c r="H34" s="23">
        <f>H4+H9-H27</f>
        <v>171713.99</v>
      </c>
      <c r="I34" s="93"/>
    </row>
    <row r="35" spans="1:9" x14ac:dyDescent="0.25">
      <c r="A35" s="21" t="s">
        <v>96</v>
      </c>
      <c r="B35" s="22"/>
      <c r="C35" s="22"/>
      <c r="D35" s="22"/>
      <c r="E35" s="22"/>
      <c r="F35" s="22"/>
      <c r="G35" s="95"/>
      <c r="H35" s="25">
        <f>H29+H6-H7</f>
        <v>47329</v>
      </c>
      <c r="I35" s="108"/>
    </row>
    <row r="36" spans="1:9" x14ac:dyDescent="0.25">
      <c r="A36" s="125"/>
      <c r="B36" s="145"/>
      <c r="C36" s="145"/>
      <c r="D36" s="145"/>
      <c r="E36" s="145"/>
      <c r="F36" s="145"/>
      <c r="G36" s="126"/>
      <c r="H36" s="125"/>
      <c r="I36" s="126"/>
    </row>
    <row r="37" spans="1:9" x14ac:dyDescent="0.25">
      <c r="A37" s="81" t="s">
        <v>15</v>
      </c>
      <c r="B37" s="82"/>
      <c r="C37" s="82"/>
      <c r="D37" s="82"/>
      <c r="E37" s="82"/>
      <c r="F37" s="82"/>
      <c r="G37" s="83"/>
      <c r="H37" s="79"/>
      <c r="I37" s="80"/>
    </row>
    <row r="38" spans="1:9" x14ac:dyDescent="0.25">
      <c r="A38" s="40" t="s">
        <v>16</v>
      </c>
      <c r="B38" s="41"/>
      <c r="C38" s="41"/>
      <c r="D38" s="41"/>
      <c r="E38" s="41"/>
      <c r="F38" s="41"/>
      <c r="G38" s="48"/>
      <c r="H38" s="23">
        <v>12</v>
      </c>
      <c r="I38" s="24"/>
    </row>
    <row r="39" spans="1:9" ht="15.75" thickBot="1" x14ac:dyDescent="0.3">
      <c r="A39" s="44" t="s">
        <v>55</v>
      </c>
      <c r="B39" s="45"/>
      <c r="C39" s="45"/>
      <c r="D39" s="45"/>
      <c r="E39" s="45"/>
      <c r="F39" s="45"/>
      <c r="G39" s="110"/>
      <c r="H39" s="111">
        <f>H9/H27*H38</f>
        <v>15.618716422347589</v>
      </c>
      <c r="I39" s="112"/>
    </row>
    <row r="42" spans="1:9" x14ac:dyDescent="0.25">
      <c r="A42" s="35" t="s">
        <v>19</v>
      </c>
      <c r="B42" s="35"/>
      <c r="C42" s="35"/>
      <c r="G42" s="35" t="s">
        <v>20</v>
      </c>
      <c r="H42" s="35"/>
      <c r="I42" s="35"/>
    </row>
  </sheetData>
  <mergeCells count="7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19:G19"/>
    <mergeCell ref="H19:I19"/>
    <mergeCell ref="A30:G30"/>
    <mergeCell ref="H30:I30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2:G32"/>
    <mergeCell ref="H32:I32"/>
    <mergeCell ref="A33:G33"/>
    <mergeCell ref="H33:I33"/>
    <mergeCell ref="A31:G31"/>
    <mergeCell ref="H31:I31"/>
    <mergeCell ref="A34:G34"/>
    <mergeCell ref="H34:I34"/>
    <mergeCell ref="A35:G35"/>
    <mergeCell ref="H35:I35"/>
    <mergeCell ref="A36:G36"/>
    <mergeCell ref="H36:I36"/>
    <mergeCell ref="A42:C42"/>
    <mergeCell ref="G42:I42"/>
    <mergeCell ref="A37:G37"/>
    <mergeCell ref="H37:I37"/>
    <mergeCell ref="A38:G38"/>
    <mergeCell ref="H38:I38"/>
    <mergeCell ref="A39:G39"/>
    <mergeCell ref="H39:I39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K4" sqref="K4"/>
    </sheetView>
  </sheetViews>
  <sheetFormatPr defaultRowHeight="15" x14ac:dyDescent="0.25"/>
  <sheetData>
    <row r="1" spans="1:9" ht="18.75" x14ac:dyDescent="0.3">
      <c r="A1" s="105" t="s">
        <v>73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159" t="s">
        <v>88</v>
      </c>
      <c r="B4" s="160"/>
      <c r="C4" s="160"/>
      <c r="D4" s="160"/>
      <c r="E4" s="160"/>
      <c r="F4" s="160"/>
      <c r="G4" s="161"/>
      <c r="H4" s="25">
        <v>80412.88</v>
      </c>
      <c r="I4" s="108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45" t="s">
        <v>84</v>
      </c>
      <c r="B6" s="246"/>
      <c r="C6" s="246"/>
      <c r="D6" s="246"/>
      <c r="E6" s="246"/>
      <c r="F6" s="246"/>
      <c r="G6" s="247"/>
      <c r="H6" s="23">
        <v>218637</v>
      </c>
      <c r="I6" s="24"/>
    </row>
    <row r="7" spans="1:9" x14ac:dyDescent="0.25">
      <c r="A7" s="81" t="s">
        <v>54</v>
      </c>
      <c r="B7" s="82"/>
      <c r="C7" s="82"/>
      <c r="D7" s="82"/>
      <c r="E7" s="82"/>
      <c r="F7" s="82"/>
      <c r="G7" s="83"/>
      <c r="H7" s="87">
        <v>93720</v>
      </c>
      <c r="I7" s="88"/>
    </row>
    <row r="8" spans="1:9" ht="15.75" thickBot="1" x14ac:dyDescent="0.3">
      <c r="A8" s="81"/>
      <c r="B8" s="82"/>
      <c r="C8" s="82"/>
      <c r="D8" s="82"/>
      <c r="E8" s="82"/>
      <c r="F8" s="82"/>
      <c r="G8" s="83"/>
      <c r="H8" s="79"/>
      <c r="I8" s="80"/>
    </row>
    <row r="9" spans="1:9" ht="15.75" thickBot="1" x14ac:dyDescent="0.3">
      <c r="A9" s="61" t="s">
        <v>65</v>
      </c>
      <c r="B9" s="62"/>
      <c r="C9" s="62"/>
      <c r="D9" s="62"/>
      <c r="E9" s="62"/>
      <c r="F9" s="62"/>
      <c r="G9" s="63"/>
      <c r="H9" s="98">
        <f>H10+H11+H12+H13+H14+H16+H17+H18+H31+H20+H21+H22+H23+H24+H25+H26+H19</f>
        <v>98433.760000000009</v>
      </c>
      <c r="I9" s="133"/>
    </row>
    <row r="10" spans="1:9" x14ac:dyDescent="0.25">
      <c r="A10" s="100" t="s">
        <v>3</v>
      </c>
      <c r="B10" s="101"/>
      <c r="C10" s="101"/>
      <c r="D10" s="101"/>
      <c r="E10" s="101"/>
      <c r="F10" s="101"/>
      <c r="G10" s="102"/>
      <c r="H10" s="103">
        <v>16067</v>
      </c>
      <c r="I10" s="104"/>
    </row>
    <row r="11" spans="1:9" x14ac:dyDescent="0.25">
      <c r="A11" s="81" t="s">
        <v>4</v>
      </c>
      <c r="B11" s="82"/>
      <c r="C11" s="82"/>
      <c r="D11" s="82"/>
      <c r="E11" s="82"/>
      <c r="F11" s="82"/>
      <c r="G11" s="83"/>
      <c r="H11" s="79"/>
      <c r="I11" s="80"/>
    </row>
    <row r="12" spans="1:9" x14ac:dyDescent="0.25">
      <c r="A12" s="81" t="s">
        <v>5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6</v>
      </c>
      <c r="B13" s="82"/>
      <c r="C13" s="82"/>
      <c r="D13" s="82"/>
      <c r="E13" s="82"/>
      <c r="F13" s="82"/>
      <c r="G13" s="83"/>
      <c r="H13" s="79">
        <v>990.42</v>
      </c>
      <c r="I13" s="80"/>
    </row>
    <row r="14" spans="1:9" x14ac:dyDescent="0.25">
      <c r="A14" s="76" t="s">
        <v>7</v>
      </c>
      <c r="B14" s="77"/>
      <c r="C14" s="77"/>
      <c r="D14" s="77"/>
      <c r="E14" s="77"/>
      <c r="F14" s="77"/>
      <c r="G14" s="78"/>
      <c r="H14" s="79"/>
      <c r="I14" s="80"/>
    </row>
    <row r="15" spans="1:9" x14ac:dyDescent="0.25">
      <c r="A15" s="76"/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81" t="s">
        <v>8</v>
      </c>
      <c r="B16" s="82"/>
      <c r="C16" s="82"/>
      <c r="D16" s="82"/>
      <c r="E16" s="82"/>
      <c r="F16" s="82"/>
      <c r="G16" s="83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83"/>
      <c r="H19" s="87">
        <v>1224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3491.2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87">
        <v>13930.65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38">
        <v>46981.8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14423.41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93889</v>
      </c>
      <c r="I27" s="147"/>
    </row>
    <row r="28" spans="1:9" ht="15.75" thickBot="1" x14ac:dyDescent="0.3">
      <c r="A28" s="140"/>
      <c r="B28" s="141"/>
      <c r="C28" s="141"/>
      <c r="D28" s="141"/>
      <c r="E28" s="141"/>
      <c r="F28" s="141"/>
      <c r="G28" s="142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f>H30+H32+H33</f>
        <v>106082</v>
      </c>
      <c r="I29" s="52"/>
    </row>
    <row r="30" spans="1:9" x14ac:dyDescent="0.25">
      <c r="A30" s="279" t="s">
        <v>144</v>
      </c>
      <c r="B30" s="280"/>
      <c r="C30" s="280"/>
      <c r="D30" s="280"/>
      <c r="E30" s="280"/>
      <c r="F30" s="280"/>
      <c r="G30" s="281"/>
      <c r="H30" s="282">
        <v>73000</v>
      </c>
      <c r="I30" s="283"/>
    </row>
    <row r="31" spans="1:9" x14ac:dyDescent="0.25">
      <c r="A31" s="40" t="s">
        <v>122</v>
      </c>
      <c r="B31" s="41"/>
      <c r="C31" s="41"/>
      <c r="D31" s="41"/>
      <c r="E31" s="41"/>
      <c r="F31" s="41"/>
      <c r="G31" s="48"/>
      <c r="H31" s="38"/>
      <c r="I31" s="39"/>
    </row>
    <row r="32" spans="1:9" x14ac:dyDescent="0.25">
      <c r="A32" s="71" t="s">
        <v>145</v>
      </c>
      <c r="B32" s="72"/>
      <c r="C32" s="72"/>
      <c r="D32" s="72"/>
      <c r="E32" s="72"/>
      <c r="F32" s="72"/>
      <c r="G32" s="73"/>
      <c r="H32" s="74">
        <v>562</v>
      </c>
      <c r="I32" s="75"/>
    </row>
    <row r="33" spans="1:9" ht="15.75" thickBot="1" x14ac:dyDescent="0.3">
      <c r="A33" s="71" t="s">
        <v>141</v>
      </c>
      <c r="B33" s="72"/>
      <c r="C33" s="72"/>
      <c r="D33" s="72"/>
      <c r="E33" s="72"/>
      <c r="F33" s="72"/>
      <c r="G33" s="73"/>
      <c r="H33" s="74">
        <v>32520</v>
      </c>
      <c r="I33" s="75"/>
    </row>
    <row r="34" spans="1:9" ht="15.75" thickBot="1" x14ac:dyDescent="0.3">
      <c r="A34" s="17" t="s">
        <v>14</v>
      </c>
      <c r="B34" s="18"/>
      <c r="C34" s="18"/>
      <c r="D34" s="18"/>
      <c r="E34" s="18"/>
      <c r="F34" s="18"/>
      <c r="G34" s="51"/>
      <c r="H34" s="19">
        <f>H9+H29</f>
        <v>204515.76</v>
      </c>
      <c r="I34" s="52"/>
    </row>
    <row r="35" spans="1:9" x14ac:dyDescent="0.25">
      <c r="A35" s="53"/>
      <c r="B35" s="54"/>
      <c r="C35" s="54"/>
      <c r="D35" s="54"/>
      <c r="E35" s="54"/>
      <c r="F35" s="54"/>
      <c r="G35" s="55"/>
      <c r="H35" s="137"/>
      <c r="I35" s="139"/>
    </row>
    <row r="36" spans="1:9" x14ac:dyDescent="0.25">
      <c r="A36" s="21" t="s">
        <v>90</v>
      </c>
      <c r="B36" s="22"/>
      <c r="C36" s="22"/>
      <c r="D36" s="22"/>
      <c r="E36" s="22"/>
      <c r="F36" s="22"/>
      <c r="G36" s="95"/>
      <c r="H36" s="23">
        <f>H4+H9-H27</f>
        <v>84957.640000000014</v>
      </c>
      <c r="I36" s="93"/>
    </row>
    <row r="37" spans="1:9" x14ac:dyDescent="0.25">
      <c r="A37" s="21" t="s">
        <v>99</v>
      </c>
      <c r="B37" s="22"/>
      <c r="C37" s="22"/>
      <c r="D37" s="22"/>
      <c r="E37" s="22"/>
      <c r="F37" s="22"/>
      <c r="G37" s="95"/>
      <c r="H37" s="25">
        <f>H7+H6-H29</f>
        <v>206275</v>
      </c>
      <c r="I37" s="108"/>
    </row>
    <row r="38" spans="1:9" ht="15.75" thickBot="1" x14ac:dyDescent="0.3">
      <c r="A38" s="125"/>
      <c r="B38" s="145"/>
      <c r="C38" s="145"/>
      <c r="D38" s="145"/>
      <c r="E38" s="145"/>
      <c r="F38" s="145"/>
      <c r="G38" s="126"/>
      <c r="H38" s="125"/>
      <c r="I38" s="126"/>
    </row>
    <row r="39" spans="1:9" ht="15.75" thickBot="1" x14ac:dyDescent="0.3">
      <c r="A39" s="17" t="s">
        <v>121</v>
      </c>
      <c r="B39" s="18"/>
      <c r="C39" s="18"/>
      <c r="D39" s="18"/>
      <c r="E39" s="18"/>
      <c r="F39" s="18"/>
      <c r="G39" s="18"/>
      <c r="H39" s="19">
        <f>H37-H36</f>
        <v>121317.35999999999</v>
      </c>
      <c r="I39" s="20"/>
    </row>
    <row r="40" spans="1:9" x14ac:dyDescent="0.25">
      <c r="A40" s="92"/>
      <c r="B40" s="109"/>
      <c r="C40" s="109"/>
      <c r="D40" s="109"/>
      <c r="E40" s="109"/>
      <c r="F40" s="109"/>
      <c r="G40" s="93"/>
      <c r="H40" s="92"/>
      <c r="I40" s="93"/>
    </row>
    <row r="41" spans="1:9" x14ac:dyDescent="0.25">
      <c r="A41" s="81" t="s">
        <v>15</v>
      </c>
      <c r="B41" s="82"/>
      <c r="C41" s="82"/>
      <c r="D41" s="82"/>
      <c r="E41" s="82"/>
      <c r="F41" s="82"/>
      <c r="G41" s="83"/>
      <c r="H41" s="79"/>
      <c r="I41" s="80"/>
    </row>
    <row r="42" spans="1:9" x14ac:dyDescent="0.25">
      <c r="A42" s="40" t="s">
        <v>16</v>
      </c>
      <c r="B42" s="41"/>
      <c r="C42" s="41"/>
      <c r="D42" s="41"/>
      <c r="E42" s="41"/>
      <c r="F42" s="41"/>
      <c r="G42" s="48"/>
      <c r="H42" s="23">
        <v>10</v>
      </c>
      <c r="I42" s="24"/>
    </row>
    <row r="43" spans="1:9" ht="15.75" thickBot="1" x14ac:dyDescent="0.3">
      <c r="A43" s="44" t="s">
        <v>55</v>
      </c>
      <c r="B43" s="45"/>
      <c r="C43" s="45"/>
      <c r="D43" s="45"/>
      <c r="E43" s="45"/>
      <c r="F43" s="45"/>
      <c r="G43" s="110"/>
      <c r="H43" s="111">
        <f>(H4+H9)/H27*H42</f>
        <v>19.048732013334899</v>
      </c>
      <c r="I43" s="112"/>
    </row>
    <row r="46" spans="1:9" x14ac:dyDescent="0.25">
      <c r="A46" s="35" t="s">
        <v>19</v>
      </c>
      <c r="B46" s="35"/>
      <c r="C46" s="35"/>
      <c r="G46" s="35" t="s">
        <v>20</v>
      </c>
      <c r="H46" s="35"/>
      <c r="I46" s="35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19:G19"/>
    <mergeCell ref="H19:I19"/>
    <mergeCell ref="A31:G31"/>
    <mergeCell ref="H31:I31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4:G34"/>
    <mergeCell ref="H34:I34"/>
    <mergeCell ref="A35:G35"/>
    <mergeCell ref="H35:I35"/>
    <mergeCell ref="A30:G30"/>
    <mergeCell ref="H30:I30"/>
    <mergeCell ref="A32:G32"/>
    <mergeCell ref="H32:I32"/>
    <mergeCell ref="A33:G33"/>
    <mergeCell ref="H33:I33"/>
    <mergeCell ref="A36:G36"/>
    <mergeCell ref="H36:I36"/>
    <mergeCell ref="A37:G37"/>
    <mergeCell ref="H37:I37"/>
    <mergeCell ref="A38:G38"/>
    <mergeCell ref="H38:I38"/>
    <mergeCell ref="A40:G40"/>
    <mergeCell ref="A39:G39"/>
    <mergeCell ref="H39:I39"/>
    <mergeCell ref="H40:I40"/>
    <mergeCell ref="A46:C46"/>
    <mergeCell ref="G46:I46"/>
    <mergeCell ref="A41:G41"/>
    <mergeCell ref="H41:I41"/>
    <mergeCell ref="A42:G42"/>
    <mergeCell ref="H42:I42"/>
    <mergeCell ref="A43:G43"/>
    <mergeCell ref="H43:I43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workbookViewId="0">
      <selection activeCell="N32" sqref="N32"/>
    </sheetView>
  </sheetViews>
  <sheetFormatPr defaultRowHeight="15" x14ac:dyDescent="0.25"/>
  <sheetData>
    <row r="1" spans="1:9" ht="18.75" x14ac:dyDescent="0.3">
      <c r="A1" s="105" t="s">
        <v>74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53" t="s">
        <v>2</v>
      </c>
      <c r="I3" s="154"/>
    </row>
    <row r="4" spans="1:9" x14ac:dyDescent="0.25">
      <c r="A4" s="159" t="s">
        <v>118</v>
      </c>
      <c r="B4" s="160"/>
      <c r="C4" s="160"/>
      <c r="D4" s="160"/>
      <c r="E4" s="160"/>
      <c r="F4" s="160"/>
      <c r="G4" s="161"/>
      <c r="H4" s="92">
        <v>151195.99</v>
      </c>
      <c r="I4" s="93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45" t="s">
        <v>93</v>
      </c>
      <c r="B6" s="246"/>
      <c r="C6" s="246"/>
      <c r="D6" s="246"/>
      <c r="E6" s="246"/>
      <c r="F6" s="246"/>
      <c r="G6" s="247"/>
      <c r="H6" s="23">
        <v>156850.31</v>
      </c>
      <c r="I6" s="24"/>
    </row>
    <row r="7" spans="1:9" x14ac:dyDescent="0.25">
      <c r="A7" s="81" t="s">
        <v>33</v>
      </c>
      <c r="B7" s="82"/>
      <c r="C7" s="82"/>
      <c r="D7" s="82"/>
      <c r="E7" s="82"/>
      <c r="F7" s="82"/>
      <c r="G7" s="83"/>
      <c r="H7" s="74">
        <v>17353.91</v>
      </c>
      <c r="I7" s="75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74">
        <v>4320</v>
      </c>
      <c r="I8" s="75"/>
    </row>
    <row r="9" spans="1:9" ht="15.75" thickBot="1" x14ac:dyDescent="0.3">
      <c r="A9" s="92"/>
      <c r="B9" s="109"/>
      <c r="C9" s="109"/>
      <c r="D9" s="109"/>
      <c r="E9" s="109"/>
      <c r="F9" s="109"/>
      <c r="G9" s="93"/>
      <c r="H9" s="23"/>
      <c r="I9" s="24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H11+H12+H13+H14+H15+H17+H18+H19+H31+H21+H22+H23+H24+H25+H26+H27+H20</f>
        <v>108697.87</v>
      </c>
      <c r="I10" s="133"/>
    </row>
    <row r="11" spans="1:9" x14ac:dyDescent="0.25">
      <c r="A11" s="100" t="s">
        <v>3</v>
      </c>
      <c r="B11" s="101"/>
      <c r="C11" s="101"/>
      <c r="D11" s="101"/>
      <c r="E11" s="101"/>
      <c r="F11" s="101"/>
      <c r="G11" s="102"/>
      <c r="H11" s="103">
        <v>210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8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1" t="s">
        <v>9</v>
      </c>
      <c r="B18" s="82"/>
      <c r="C18" s="82"/>
      <c r="D18" s="82"/>
      <c r="E18" s="82"/>
      <c r="F18" s="82"/>
      <c r="G18" s="83"/>
      <c r="H18" s="79"/>
      <c r="I18" s="80"/>
    </row>
    <row r="19" spans="1:9" x14ac:dyDescent="0.25">
      <c r="A19" s="84" t="s">
        <v>0</v>
      </c>
      <c r="B19" s="85"/>
      <c r="C19" s="85"/>
      <c r="D19" s="85"/>
      <c r="E19" s="85"/>
      <c r="F19" s="85"/>
      <c r="G19" s="86"/>
      <c r="H19" s="79"/>
      <c r="I19" s="80"/>
    </row>
    <row r="20" spans="1:9" x14ac:dyDescent="0.25">
      <c r="A20" s="81" t="s">
        <v>53</v>
      </c>
      <c r="B20" s="82"/>
      <c r="C20" s="82"/>
      <c r="D20" s="82"/>
      <c r="E20" s="82"/>
      <c r="F20" s="82"/>
      <c r="G20" s="83"/>
      <c r="H20" s="87">
        <v>1302</v>
      </c>
      <c r="I20" s="88"/>
    </row>
    <row r="21" spans="1:9" x14ac:dyDescent="0.25">
      <c r="A21" s="40" t="s">
        <v>11</v>
      </c>
      <c r="B21" s="41"/>
      <c r="C21" s="41"/>
      <c r="D21" s="41"/>
      <c r="E21" s="41"/>
      <c r="F21" s="41"/>
      <c r="G21" s="48"/>
      <c r="H21" s="87">
        <v>3142.08</v>
      </c>
      <c r="I21" s="88"/>
    </row>
    <row r="22" spans="1:9" x14ac:dyDescent="0.25">
      <c r="A22" s="40" t="s">
        <v>17</v>
      </c>
      <c r="B22" s="41"/>
      <c r="C22" s="41"/>
      <c r="D22" s="41"/>
      <c r="E22" s="41"/>
      <c r="F22" s="41"/>
      <c r="G22" s="48"/>
      <c r="H22" s="38"/>
      <c r="I22" s="39"/>
    </row>
    <row r="23" spans="1:9" x14ac:dyDescent="0.25">
      <c r="A23" s="40" t="s">
        <v>18</v>
      </c>
      <c r="B23" s="41"/>
      <c r="C23" s="41"/>
      <c r="D23" s="41"/>
      <c r="E23" s="41"/>
      <c r="F23" s="41"/>
      <c r="G23" s="48"/>
      <c r="H23" s="49"/>
      <c r="I23" s="50"/>
    </row>
    <row r="24" spans="1:9" x14ac:dyDescent="0.25">
      <c r="A24" s="40" t="s">
        <v>12</v>
      </c>
      <c r="B24" s="41"/>
      <c r="C24" s="41"/>
      <c r="D24" s="41"/>
      <c r="E24" s="41"/>
      <c r="F24" s="41"/>
      <c r="G24" s="48"/>
      <c r="H24" s="87">
        <v>18810.939999999999</v>
      </c>
      <c r="I24" s="88"/>
    </row>
    <row r="25" spans="1:9" x14ac:dyDescent="0.25">
      <c r="A25" s="40" t="s">
        <v>51</v>
      </c>
      <c r="B25" s="41"/>
      <c r="C25" s="41"/>
      <c r="D25" s="41"/>
      <c r="E25" s="41"/>
      <c r="F25" s="41"/>
      <c r="G25" s="48"/>
      <c r="H25" s="38">
        <v>63440.82</v>
      </c>
      <c r="I25" s="39"/>
    </row>
    <row r="26" spans="1:9" x14ac:dyDescent="0.25">
      <c r="A26" s="40" t="s">
        <v>13</v>
      </c>
      <c r="B26" s="41"/>
      <c r="C26" s="41"/>
      <c r="D26" s="41"/>
      <c r="E26" s="41"/>
      <c r="F26" s="41"/>
      <c r="G26" s="48"/>
      <c r="H26" s="49">
        <v>19476.330000000002</v>
      </c>
      <c r="I26" s="50"/>
    </row>
    <row r="27" spans="1:9" ht="15.75" thickBot="1" x14ac:dyDescent="0.3">
      <c r="A27" s="66" t="s">
        <v>50</v>
      </c>
      <c r="B27" s="67"/>
      <c r="C27" s="67"/>
      <c r="D27" s="67"/>
      <c r="E27" s="67"/>
      <c r="F27" s="67"/>
      <c r="G27" s="68"/>
      <c r="H27" s="69">
        <v>1325.28</v>
      </c>
      <c r="I27" s="70"/>
    </row>
    <row r="28" spans="1:9" ht="15.75" thickBot="1" x14ac:dyDescent="0.3">
      <c r="A28" s="61" t="s">
        <v>64</v>
      </c>
      <c r="B28" s="62"/>
      <c r="C28" s="62"/>
      <c r="D28" s="62"/>
      <c r="E28" s="62"/>
      <c r="F28" s="62"/>
      <c r="G28" s="63"/>
      <c r="H28" s="64">
        <v>85669.45</v>
      </c>
      <c r="I28" s="65"/>
    </row>
    <row r="29" spans="1:9" ht="15.75" thickBot="1" x14ac:dyDescent="0.3">
      <c r="A29" s="58"/>
      <c r="B29" s="59"/>
      <c r="C29" s="59"/>
      <c r="D29" s="59"/>
      <c r="E29" s="59"/>
      <c r="F29" s="59"/>
      <c r="G29" s="60"/>
      <c r="H29" s="58"/>
      <c r="I29" s="60"/>
    </row>
    <row r="30" spans="1:9" ht="15.75" thickBot="1" x14ac:dyDescent="0.3">
      <c r="A30" s="17" t="s">
        <v>67</v>
      </c>
      <c r="B30" s="18"/>
      <c r="C30" s="18"/>
      <c r="D30" s="18"/>
      <c r="E30" s="18"/>
      <c r="F30" s="18"/>
      <c r="G30" s="51"/>
      <c r="H30" s="19">
        <f>H32+H33</f>
        <v>442</v>
      </c>
      <c r="I30" s="52"/>
    </row>
    <row r="31" spans="1:9" x14ac:dyDescent="0.25">
      <c r="A31" s="100" t="s">
        <v>122</v>
      </c>
      <c r="B31" s="101"/>
      <c r="C31" s="101"/>
      <c r="D31" s="101"/>
      <c r="E31" s="101"/>
      <c r="F31" s="101"/>
      <c r="G31" s="102"/>
      <c r="H31" s="137"/>
      <c r="I31" s="139"/>
    </row>
    <row r="32" spans="1:9" x14ac:dyDescent="0.25">
      <c r="A32" s="71" t="s">
        <v>136</v>
      </c>
      <c r="B32" s="72"/>
      <c r="C32" s="72"/>
      <c r="D32" s="72"/>
      <c r="E32" s="72"/>
      <c r="F32" s="72"/>
      <c r="G32" s="73"/>
      <c r="H32" s="74">
        <v>56</v>
      </c>
      <c r="I32" s="75"/>
    </row>
    <row r="33" spans="1:9" ht="15.75" thickBot="1" x14ac:dyDescent="0.3">
      <c r="A33" s="162" t="s">
        <v>137</v>
      </c>
      <c r="B33" s="163"/>
      <c r="C33" s="163"/>
      <c r="D33" s="163"/>
      <c r="E33" s="163"/>
      <c r="F33" s="163"/>
      <c r="G33" s="164"/>
      <c r="H33" s="165">
        <v>386</v>
      </c>
      <c r="I33" s="166"/>
    </row>
    <row r="34" spans="1:9" ht="15.75" thickBot="1" x14ac:dyDescent="0.3">
      <c r="A34" s="17" t="s">
        <v>14</v>
      </c>
      <c r="B34" s="18"/>
      <c r="C34" s="18"/>
      <c r="D34" s="18"/>
      <c r="E34" s="18"/>
      <c r="F34" s="18"/>
      <c r="G34" s="51"/>
      <c r="H34" s="19">
        <f>H10+H30</f>
        <v>109139.87</v>
      </c>
      <c r="I34" s="52"/>
    </row>
    <row r="35" spans="1:9" x14ac:dyDescent="0.25">
      <c r="A35" s="53"/>
      <c r="B35" s="54"/>
      <c r="C35" s="54"/>
      <c r="D35" s="54"/>
      <c r="E35" s="54"/>
      <c r="F35" s="54"/>
      <c r="G35" s="55"/>
      <c r="H35" s="137"/>
      <c r="I35" s="139"/>
    </row>
    <row r="36" spans="1:9" x14ac:dyDescent="0.25">
      <c r="A36" s="21" t="s">
        <v>90</v>
      </c>
      <c r="B36" s="22"/>
      <c r="C36" s="22"/>
      <c r="D36" s="22"/>
      <c r="E36" s="22"/>
      <c r="F36" s="22"/>
      <c r="G36" s="95"/>
      <c r="H36" s="23">
        <f>H4+H10-H28</f>
        <v>174224.40999999997</v>
      </c>
      <c r="I36" s="93"/>
    </row>
    <row r="37" spans="1:9" x14ac:dyDescent="0.25">
      <c r="A37" s="21" t="s">
        <v>119</v>
      </c>
      <c r="B37" s="22"/>
      <c r="C37" s="22"/>
      <c r="D37" s="22"/>
      <c r="E37" s="22"/>
      <c r="F37" s="22"/>
      <c r="G37" s="95"/>
      <c r="H37" s="25">
        <f>H30+H6-H7-H8</f>
        <v>135618.4</v>
      </c>
      <c r="I37" s="108"/>
    </row>
    <row r="38" spans="1:9" x14ac:dyDescent="0.25">
      <c r="A38" s="125"/>
      <c r="B38" s="145"/>
      <c r="C38" s="145"/>
      <c r="D38" s="145"/>
      <c r="E38" s="145"/>
      <c r="F38" s="145"/>
      <c r="G38" s="126"/>
      <c r="H38" s="125"/>
      <c r="I38" s="126"/>
    </row>
    <row r="39" spans="1:9" x14ac:dyDescent="0.25">
      <c r="A39" s="81" t="s">
        <v>15</v>
      </c>
      <c r="B39" s="82"/>
      <c r="C39" s="82"/>
      <c r="D39" s="82"/>
      <c r="E39" s="82"/>
      <c r="F39" s="82"/>
      <c r="G39" s="83"/>
      <c r="H39" s="79"/>
      <c r="I39" s="80"/>
    </row>
    <row r="40" spans="1:9" x14ac:dyDescent="0.25">
      <c r="A40" s="40" t="s">
        <v>16</v>
      </c>
      <c r="B40" s="41"/>
      <c r="C40" s="41"/>
      <c r="D40" s="41"/>
      <c r="E40" s="41"/>
      <c r="F40" s="41"/>
      <c r="G40" s="48"/>
      <c r="H40" s="23">
        <v>12</v>
      </c>
      <c r="I40" s="24"/>
    </row>
    <row r="41" spans="1:9" ht="15.75" thickBot="1" x14ac:dyDescent="0.3">
      <c r="A41" s="44" t="s">
        <v>55</v>
      </c>
      <c r="B41" s="45"/>
      <c r="C41" s="45"/>
      <c r="D41" s="45"/>
      <c r="E41" s="45"/>
      <c r="F41" s="45"/>
      <c r="G41" s="110"/>
      <c r="H41" s="111">
        <f>H10/H28*H40</f>
        <v>15.225666092171714</v>
      </c>
      <c r="I41" s="112"/>
    </row>
    <row r="44" spans="1:9" x14ac:dyDescent="0.25">
      <c r="A44" s="35" t="s">
        <v>19</v>
      </c>
      <c r="B44" s="35"/>
      <c r="C44" s="35"/>
      <c r="G44" s="35" t="s">
        <v>20</v>
      </c>
      <c r="H44" s="35"/>
      <c r="I44" s="35"/>
    </row>
  </sheetData>
  <mergeCells count="80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31:G31"/>
    <mergeCell ref="H31:I31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4:G34"/>
    <mergeCell ref="H34:I34"/>
    <mergeCell ref="A33:G33"/>
    <mergeCell ref="H33:I33"/>
    <mergeCell ref="A32:G32"/>
    <mergeCell ref="H32:I32"/>
    <mergeCell ref="A35:G35"/>
    <mergeCell ref="H35:I35"/>
    <mergeCell ref="A36:G36"/>
    <mergeCell ref="H36:I36"/>
    <mergeCell ref="A37:G37"/>
    <mergeCell ref="H37:I37"/>
    <mergeCell ref="A41:G41"/>
    <mergeCell ref="H41:I41"/>
    <mergeCell ref="A44:C44"/>
    <mergeCell ref="G44:I44"/>
    <mergeCell ref="A38:G38"/>
    <mergeCell ref="H38:I38"/>
    <mergeCell ref="A39:G39"/>
    <mergeCell ref="H39:I39"/>
    <mergeCell ref="A40:G40"/>
    <mergeCell ref="H40:I4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44" sqref="M44"/>
    </sheetView>
  </sheetViews>
  <sheetFormatPr defaultRowHeight="15" x14ac:dyDescent="0.25"/>
  <sheetData>
    <row r="1" spans="1:9" ht="18.75" x14ac:dyDescent="0.3">
      <c r="A1" s="105" t="s">
        <v>34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85</v>
      </c>
      <c r="B4" s="22"/>
      <c r="C4" s="22"/>
      <c r="D4" s="22"/>
      <c r="E4" s="22"/>
      <c r="F4" s="22"/>
      <c r="G4" s="95"/>
      <c r="H4" s="123">
        <v>181447.38</v>
      </c>
      <c r="I4" s="124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1" t="s">
        <v>86</v>
      </c>
      <c r="B6" s="22"/>
      <c r="C6" s="22"/>
      <c r="D6" s="22"/>
      <c r="E6" s="22"/>
      <c r="F6" s="22"/>
      <c r="G6" s="95"/>
      <c r="H6" s="92">
        <v>267513.34000000003</v>
      </c>
      <c r="I6" s="93"/>
    </row>
    <row r="7" spans="1:9" x14ac:dyDescent="0.25">
      <c r="A7" s="21" t="s">
        <v>68</v>
      </c>
      <c r="B7" s="22"/>
      <c r="C7" s="22"/>
      <c r="D7" s="22"/>
      <c r="E7" s="22"/>
      <c r="F7" s="22"/>
      <c r="G7" s="95"/>
      <c r="H7" s="125">
        <v>17846.400000000001</v>
      </c>
      <c r="I7" s="126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4620</v>
      </c>
      <c r="I8" s="88"/>
    </row>
    <row r="9" spans="1:9" ht="15.75" thickBot="1" x14ac:dyDescent="0.3">
      <c r="A9" s="40"/>
      <c r="B9" s="41"/>
      <c r="C9" s="41"/>
      <c r="D9" s="41"/>
      <c r="E9" s="41"/>
      <c r="F9" s="41"/>
      <c r="G9" s="48"/>
      <c r="H9" s="79"/>
      <c r="I9" s="80"/>
    </row>
    <row r="10" spans="1:9" ht="15.75" thickBot="1" x14ac:dyDescent="0.3">
      <c r="A10" s="17" t="s">
        <v>65</v>
      </c>
      <c r="B10" s="18"/>
      <c r="C10" s="18"/>
      <c r="D10" s="18"/>
      <c r="E10" s="18"/>
      <c r="F10" s="18"/>
      <c r="G10" s="51"/>
      <c r="H10" s="98">
        <f>H11+H12+H13+H14+H15+H25+H24+H18+H30+H20+H21+H22+H23+H26+H19</f>
        <v>73773.8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03">
        <v>0</v>
      </c>
      <c r="I11" s="104"/>
    </row>
    <row r="12" spans="1:9" x14ac:dyDescent="0.25">
      <c r="A12" s="40" t="s">
        <v>4</v>
      </c>
      <c r="B12" s="41"/>
      <c r="C12" s="41"/>
      <c r="D12" s="41"/>
      <c r="E12" s="41"/>
      <c r="F12" s="41"/>
      <c r="G12" s="48"/>
      <c r="H12" s="79"/>
      <c r="I12" s="80"/>
    </row>
    <row r="13" spans="1:9" x14ac:dyDescent="0.25">
      <c r="A13" s="40" t="s">
        <v>5</v>
      </c>
      <c r="B13" s="41"/>
      <c r="C13" s="41"/>
      <c r="D13" s="41"/>
      <c r="E13" s="41"/>
      <c r="F13" s="41"/>
      <c r="G13" s="48"/>
      <c r="H13" s="79"/>
      <c r="I13" s="80"/>
    </row>
    <row r="14" spans="1:9" x14ac:dyDescent="0.25">
      <c r="A14" s="40" t="s">
        <v>6</v>
      </c>
      <c r="B14" s="41"/>
      <c r="C14" s="41"/>
      <c r="D14" s="41"/>
      <c r="E14" s="41"/>
      <c r="F14" s="41"/>
      <c r="G14" s="48"/>
      <c r="H14" s="79">
        <v>990.42</v>
      </c>
      <c r="I14" s="80"/>
    </row>
    <row r="15" spans="1:9" x14ac:dyDescent="0.25">
      <c r="A15" s="127" t="s">
        <v>7</v>
      </c>
      <c r="B15" s="128"/>
      <c r="C15" s="128"/>
      <c r="D15" s="128"/>
      <c r="E15" s="128"/>
      <c r="F15" s="128"/>
      <c r="G15" s="129"/>
      <c r="H15" s="79"/>
      <c r="I15" s="80"/>
    </row>
    <row r="16" spans="1:9" x14ac:dyDescent="0.25">
      <c r="A16" s="130"/>
      <c r="B16" s="131"/>
      <c r="C16" s="131"/>
      <c r="D16" s="131"/>
      <c r="E16" s="131"/>
      <c r="F16" s="131"/>
      <c r="G16" s="132"/>
      <c r="H16" s="79"/>
      <c r="I16" s="80"/>
    </row>
    <row r="17" spans="1:9" x14ac:dyDescent="0.25">
      <c r="A17" s="40" t="s">
        <v>9</v>
      </c>
      <c r="B17" s="41"/>
      <c r="C17" s="41"/>
      <c r="D17" s="41"/>
      <c r="E17" s="41"/>
      <c r="F17" s="41"/>
      <c r="G17" s="48"/>
      <c r="H17" s="79"/>
      <c r="I17" s="80"/>
    </row>
    <row r="18" spans="1:9" x14ac:dyDescent="0.25">
      <c r="A18" s="134" t="s">
        <v>0</v>
      </c>
      <c r="B18" s="135"/>
      <c r="C18" s="135"/>
      <c r="D18" s="135"/>
      <c r="E18" s="135"/>
      <c r="F18" s="135"/>
      <c r="G18" s="136"/>
      <c r="H18" s="79"/>
      <c r="I18" s="80"/>
    </row>
    <row r="19" spans="1:9" x14ac:dyDescent="0.25">
      <c r="A19" s="40" t="s">
        <v>52</v>
      </c>
      <c r="B19" s="41"/>
      <c r="C19" s="41"/>
      <c r="D19" s="41"/>
      <c r="E19" s="41"/>
      <c r="F19" s="41"/>
      <c r="G19" s="48"/>
      <c r="H19" s="38">
        <v>1095</v>
      </c>
      <c r="I19" s="39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2094.7199999999998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12623.77</v>
      </c>
      <c r="I23" s="39"/>
    </row>
    <row r="24" spans="1:9" x14ac:dyDescent="0.25">
      <c r="A24" s="40" t="s">
        <v>56</v>
      </c>
      <c r="B24" s="41"/>
      <c r="C24" s="41"/>
      <c r="D24" s="41"/>
      <c r="E24" s="41"/>
      <c r="F24" s="41"/>
      <c r="G24" s="48"/>
      <c r="H24" s="38">
        <v>42574.3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13070.31</v>
      </c>
      <c r="I25" s="50"/>
    </row>
    <row r="26" spans="1:9" ht="15.75" thickBot="1" x14ac:dyDescent="0.3">
      <c r="A26" s="44" t="s">
        <v>50</v>
      </c>
      <c r="B26" s="45"/>
      <c r="C26" s="45"/>
      <c r="D26" s="45"/>
      <c r="E26" s="45"/>
      <c r="F26" s="45"/>
      <c r="G26" s="110"/>
      <c r="H26" s="69">
        <v>1325.28</v>
      </c>
      <c r="I26" s="70"/>
    </row>
    <row r="27" spans="1:9" ht="15.75" thickBot="1" x14ac:dyDescent="0.3">
      <c r="A27" s="17" t="s">
        <v>64</v>
      </c>
      <c r="B27" s="18"/>
      <c r="C27" s="18"/>
      <c r="D27" s="18"/>
      <c r="E27" s="18"/>
      <c r="F27" s="18"/>
      <c r="G27" s="51"/>
      <c r="H27" s="64">
        <v>67776.7</v>
      </c>
      <c r="I27" s="65"/>
    </row>
    <row r="28" spans="1:9" ht="15.75" thickBot="1" x14ac:dyDescent="0.3">
      <c r="A28" s="140"/>
      <c r="B28" s="141"/>
      <c r="C28" s="141"/>
      <c r="D28" s="141"/>
      <c r="E28" s="141"/>
      <c r="F28" s="141"/>
      <c r="G28" s="142"/>
      <c r="H28" s="140"/>
      <c r="I28" s="142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>
        <v>0</v>
      </c>
      <c r="I29" s="52"/>
    </row>
    <row r="30" spans="1:9" ht="15.75" thickBot="1" x14ac:dyDescent="0.3">
      <c r="A30" s="134" t="s">
        <v>10</v>
      </c>
      <c r="B30" s="135"/>
      <c r="C30" s="135"/>
      <c r="D30" s="135"/>
      <c r="E30" s="135"/>
      <c r="F30" s="135"/>
      <c r="G30" s="136"/>
      <c r="H30" s="38"/>
      <c r="I30" s="39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51"/>
      <c r="H31" s="19">
        <f>H29+H10</f>
        <v>73773.8</v>
      </c>
      <c r="I31" s="52"/>
    </row>
    <row r="32" spans="1:9" x14ac:dyDescent="0.25">
      <c r="A32" s="137"/>
      <c r="B32" s="138"/>
      <c r="C32" s="138"/>
      <c r="D32" s="138"/>
      <c r="E32" s="138"/>
      <c r="F32" s="138"/>
      <c r="G32" s="139"/>
      <c r="H32" s="56"/>
      <c r="I32" s="57"/>
    </row>
    <row r="33" spans="1:9" ht="13.5" customHeight="1" x14ac:dyDescent="0.25">
      <c r="A33" s="21" t="s">
        <v>87</v>
      </c>
      <c r="B33" s="22"/>
      <c r="C33" s="22"/>
      <c r="D33" s="22"/>
      <c r="E33" s="22"/>
      <c r="F33" s="22"/>
      <c r="G33" s="95"/>
      <c r="H33" s="23">
        <f>H4+H10-H27</f>
        <v>187444.47999999998</v>
      </c>
      <c r="I33" s="24"/>
    </row>
    <row r="34" spans="1:9" x14ac:dyDescent="0.25">
      <c r="A34" s="21" t="s">
        <v>78</v>
      </c>
      <c r="B34" s="22"/>
      <c r="C34" s="22"/>
      <c r="D34" s="22"/>
      <c r="E34" s="22"/>
      <c r="F34" s="22"/>
      <c r="G34" s="95"/>
      <c r="H34" s="23">
        <f>H6+H7+H8-H29</f>
        <v>289979.74000000005</v>
      </c>
      <c r="I34" s="24"/>
    </row>
    <row r="35" spans="1:9" ht="15.75" thickBot="1" x14ac:dyDescent="0.3">
      <c r="A35" s="92"/>
      <c r="B35" s="109"/>
      <c r="C35" s="109"/>
      <c r="D35" s="109"/>
      <c r="E35" s="109"/>
      <c r="F35" s="109"/>
      <c r="G35" s="93"/>
      <c r="H35" s="92"/>
      <c r="I35" s="93"/>
    </row>
    <row r="36" spans="1:9" ht="15.75" thickBot="1" x14ac:dyDescent="0.3">
      <c r="A36" s="17" t="s">
        <v>121</v>
      </c>
      <c r="B36" s="18"/>
      <c r="C36" s="18"/>
      <c r="D36" s="18"/>
      <c r="E36" s="18"/>
      <c r="F36" s="18"/>
      <c r="G36" s="18"/>
      <c r="H36" s="19">
        <f>H34-H33</f>
        <v>102535.26000000007</v>
      </c>
      <c r="I36" s="20"/>
    </row>
    <row r="37" spans="1:9" x14ac:dyDescent="0.25">
      <c r="A37" s="143"/>
      <c r="B37" s="144"/>
      <c r="C37" s="144"/>
      <c r="D37" s="144"/>
      <c r="E37" s="144"/>
      <c r="F37" s="144"/>
      <c r="G37" s="124"/>
      <c r="H37" s="143"/>
      <c r="I37" s="124"/>
    </row>
    <row r="38" spans="1:9" x14ac:dyDescent="0.25">
      <c r="A38" s="21" t="s">
        <v>15</v>
      </c>
      <c r="B38" s="22"/>
      <c r="C38" s="22"/>
      <c r="D38" s="22"/>
      <c r="E38" s="22"/>
      <c r="F38" s="22"/>
      <c r="G38" s="95"/>
      <c r="H38" s="38"/>
      <c r="I38" s="39"/>
    </row>
    <row r="39" spans="1:9" x14ac:dyDescent="0.25">
      <c r="A39" s="40" t="s">
        <v>16</v>
      </c>
      <c r="B39" s="41"/>
      <c r="C39" s="41"/>
      <c r="D39" s="41"/>
      <c r="E39" s="41"/>
      <c r="F39" s="41"/>
      <c r="G39" s="48"/>
      <c r="H39" s="23">
        <v>12.5</v>
      </c>
      <c r="I39" s="24"/>
    </row>
    <row r="40" spans="1:9" ht="15.75" thickBot="1" x14ac:dyDescent="0.3">
      <c r="A40" s="44" t="s">
        <v>55</v>
      </c>
      <c r="B40" s="45"/>
      <c r="C40" s="45"/>
      <c r="D40" s="45"/>
      <c r="E40" s="45"/>
      <c r="F40" s="45"/>
      <c r="G40" s="110"/>
      <c r="H40" s="111">
        <f>H10/H27*H39</f>
        <v>13.606040128834836</v>
      </c>
      <c r="I40" s="112"/>
    </row>
    <row r="43" spans="1:9" x14ac:dyDescent="0.25">
      <c r="A43" s="35" t="s">
        <v>19</v>
      </c>
      <c r="B43" s="35"/>
      <c r="C43" s="35"/>
      <c r="G43" s="35" t="s">
        <v>20</v>
      </c>
      <c r="H43" s="35"/>
      <c r="I43" s="35"/>
    </row>
  </sheetData>
  <mergeCells count="78">
    <mergeCell ref="A34:G34"/>
    <mergeCell ref="H34:I34"/>
    <mergeCell ref="A35:G35"/>
    <mergeCell ref="H35:I35"/>
    <mergeCell ref="A43:C43"/>
    <mergeCell ref="G43:I43"/>
    <mergeCell ref="A38:G38"/>
    <mergeCell ref="H38:I38"/>
    <mergeCell ref="A39:G39"/>
    <mergeCell ref="H39:I39"/>
    <mergeCell ref="A40:G40"/>
    <mergeCell ref="H40:I40"/>
    <mergeCell ref="A36:G36"/>
    <mergeCell ref="H36:I36"/>
    <mergeCell ref="A37:G37"/>
    <mergeCell ref="H37:I37"/>
    <mergeCell ref="A32:G32"/>
    <mergeCell ref="H32:I32"/>
    <mergeCell ref="A28:G28"/>
    <mergeCell ref="H28:I28"/>
    <mergeCell ref="A33:G33"/>
    <mergeCell ref="H33:I33"/>
    <mergeCell ref="A26:G26"/>
    <mergeCell ref="H26:I26"/>
    <mergeCell ref="A29:G29"/>
    <mergeCell ref="H29:I29"/>
    <mergeCell ref="A31:G31"/>
    <mergeCell ref="H31:I31"/>
    <mergeCell ref="A27:G27"/>
    <mergeCell ref="H27:I27"/>
    <mergeCell ref="H30:I30"/>
    <mergeCell ref="A30:G30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A17:G17"/>
    <mergeCell ref="H17:I17"/>
    <mergeCell ref="A18:G18"/>
    <mergeCell ref="H18:I18"/>
    <mergeCell ref="A19:G19"/>
    <mergeCell ref="H19:I1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9:G9"/>
    <mergeCell ref="H9:I9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8:G8"/>
    <mergeCell ref="H8:I8"/>
    <mergeCell ref="A7:G7"/>
    <mergeCell ref="H7:I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41" sqref="E41"/>
    </sheetView>
  </sheetViews>
  <sheetFormatPr defaultRowHeight="15" x14ac:dyDescent="0.25"/>
  <sheetData>
    <row r="1" spans="1:9" ht="18.75" x14ac:dyDescent="0.3">
      <c r="A1" s="105" t="s">
        <v>23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53" t="s">
        <v>2</v>
      </c>
      <c r="I3" s="154"/>
    </row>
    <row r="4" spans="1:9" x14ac:dyDescent="0.25">
      <c r="A4" s="21" t="s">
        <v>88</v>
      </c>
      <c r="B4" s="22"/>
      <c r="C4" s="22"/>
      <c r="D4" s="22"/>
      <c r="E4" s="22"/>
      <c r="F4" s="22"/>
      <c r="G4" s="22"/>
      <c r="H4" s="123">
        <v>86423.62999999999</v>
      </c>
      <c r="I4" s="124"/>
    </row>
    <row r="5" spans="1:9" x14ac:dyDescent="0.25">
      <c r="A5" s="21"/>
      <c r="B5" s="22"/>
      <c r="C5" s="22"/>
      <c r="D5" s="22"/>
      <c r="E5" s="22"/>
      <c r="F5" s="22"/>
      <c r="G5" s="22"/>
      <c r="H5" s="38"/>
      <c r="I5" s="39"/>
    </row>
    <row r="6" spans="1:9" x14ac:dyDescent="0.25">
      <c r="A6" s="21" t="s">
        <v>89</v>
      </c>
      <c r="B6" s="22"/>
      <c r="C6" s="22"/>
      <c r="D6" s="22"/>
      <c r="E6" s="22"/>
      <c r="F6" s="22"/>
      <c r="G6" s="22"/>
      <c r="H6" s="23">
        <v>6089.51</v>
      </c>
      <c r="I6" s="24"/>
    </row>
    <row r="7" spans="1:9" x14ac:dyDescent="0.25">
      <c r="A7" s="89" t="s">
        <v>68</v>
      </c>
      <c r="B7" s="90"/>
      <c r="C7" s="90"/>
      <c r="D7" s="90"/>
      <c r="E7" s="90"/>
      <c r="F7" s="90"/>
      <c r="G7" s="152"/>
      <c r="H7" s="125">
        <v>8627.98</v>
      </c>
      <c r="I7" s="126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3900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148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</f>
        <v>73754.649999999994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03">
        <v>1000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38"/>
      <c r="I19" s="39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2094.7199999999998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87">
        <v>12637.8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42621.599999999999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13084.83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92735.96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v>0</v>
      </c>
      <c r="I29" s="52"/>
    </row>
    <row r="30" spans="1:9" ht="15.75" thickBot="1" x14ac:dyDescent="0.3">
      <c r="A30" s="113" t="s">
        <v>122</v>
      </c>
      <c r="B30" s="114"/>
      <c r="C30" s="114"/>
      <c r="D30" s="114"/>
      <c r="E30" s="114"/>
      <c r="F30" s="114"/>
      <c r="G30" s="114"/>
      <c r="H30" s="116"/>
      <c r="I30" s="117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18"/>
      <c r="H31" s="19">
        <f>H10+H29</f>
        <v>73754.649999999994</v>
      </c>
      <c r="I31" s="52"/>
    </row>
    <row r="32" spans="1:9" x14ac:dyDescent="0.25">
      <c r="A32" s="53"/>
      <c r="B32" s="54"/>
      <c r="C32" s="54"/>
      <c r="D32" s="54"/>
      <c r="E32" s="54"/>
      <c r="F32" s="54"/>
      <c r="G32" s="54"/>
      <c r="H32" s="56"/>
      <c r="I32" s="57"/>
    </row>
    <row r="33" spans="1:9" x14ac:dyDescent="0.25">
      <c r="A33" s="21" t="s">
        <v>90</v>
      </c>
      <c r="B33" s="22"/>
      <c r="C33" s="22"/>
      <c r="D33" s="22"/>
      <c r="E33" s="22"/>
      <c r="F33" s="22"/>
      <c r="G33" s="22"/>
      <c r="H33" s="23">
        <f>H4+H10-H27</f>
        <v>67442.319999999963</v>
      </c>
      <c r="I33" s="24"/>
    </row>
    <row r="34" spans="1:9" x14ac:dyDescent="0.25">
      <c r="A34" s="21" t="s">
        <v>91</v>
      </c>
      <c r="B34" s="22"/>
      <c r="C34" s="22"/>
      <c r="D34" s="22"/>
      <c r="E34" s="22"/>
      <c r="F34" s="22"/>
      <c r="G34" s="22"/>
      <c r="H34" s="23">
        <f>H7+H8+H6</f>
        <v>18617.489999999998</v>
      </c>
      <c r="I34" s="24"/>
    </row>
    <row r="35" spans="1:9" x14ac:dyDescent="0.25">
      <c r="A35" s="125"/>
      <c r="B35" s="145"/>
      <c r="C35" s="145"/>
      <c r="D35" s="145"/>
      <c r="E35" s="145"/>
      <c r="F35" s="145"/>
      <c r="G35" s="146"/>
      <c r="H35" s="28"/>
      <c r="I35" s="29"/>
    </row>
    <row r="36" spans="1:9" x14ac:dyDescent="0.25">
      <c r="A36" s="36" t="s">
        <v>15</v>
      </c>
      <c r="B36" s="37"/>
      <c r="C36" s="37"/>
      <c r="D36" s="37"/>
      <c r="E36" s="37"/>
      <c r="F36" s="37"/>
      <c r="G36" s="37"/>
      <c r="H36" s="79"/>
      <c r="I36" s="80"/>
    </row>
    <row r="37" spans="1:9" x14ac:dyDescent="0.25">
      <c r="A37" s="40" t="s">
        <v>16</v>
      </c>
      <c r="B37" s="41"/>
      <c r="C37" s="41"/>
      <c r="D37" s="41"/>
      <c r="E37" s="41"/>
      <c r="F37" s="41"/>
      <c r="G37" s="41"/>
      <c r="H37" s="23">
        <v>12</v>
      </c>
      <c r="I37" s="24"/>
    </row>
    <row r="38" spans="1:9" ht="15.75" thickBot="1" x14ac:dyDescent="0.3">
      <c r="A38" s="44" t="s">
        <v>55</v>
      </c>
      <c r="B38" s="45"/>
      <c r="C38" s="45"/>
      <c r="D38" s="45"/>
      <c r="E38" s="45"/>
      <c r="F38" s="45"/>
      <c r="G38" s="45"/>
      <c r="H38" s="111">
        <f>(H29/H7+H10/H27)*H37</f>
        <v>9.5438252863290565</v>
      </c>
      <c r="I38" s="112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4"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  <mergeCell ref="A9:G9"/>
    <mergeCell ref="H9:I9"/>
    <mergeCell ref="A8:G8"/>
    <mergeCell ref="H8:I8"/>
    <mergeCell ref="A7:G7"/>
    <mergeCell ref="H7:I7"/>
    <mergeCell ref="A10:G10"/>
    <mergeCell ref="H10:I10"/>
    <mergeCell ref="A11:G11"/>
    <mergeCell ref="H11:I11"/>
    <mergeCell ref="A12:G12"/>
    <mergeCell ref="H12:I12"/>
    <mergeCell ref="H13:I13"/>
    <mergeCell ref="A14:G14"/>
    <mergeCell ref="H14:I14"/>
    <mergeCell ref="A15:G16"/>
    <mergeCell ref="H15:I16"/>
    <mergeCell ref="A13:G13"/>
    <mergeCell ref="A17:G17"/>
    <mergeCell ref="H17:I17"/>
    <mergeCell ref="A18:G18"/>
    <mergeCell ref="H18:I18"/>
    <mergeCell ref="A30:G30"/>
    <mergeCell ref="H30:I30"/>
    <mergeCell ref="H19:I19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H33:I33"/>
    <mergeCell ref="A28:G28"/>
    <mergeCell ref="H28:I28"/>
    <mergeCell ref="A32:G32"/>
    <mergeCell ref="A33:G33"/>
    <mergeCell ref="A27:G27"/>
    <mergeCell ref="H27:I27"/>
    <mergeCell ref="A31:G31"/>
    <mergeCell ref="H31:I31"/>
    <mergeCell ref="H32:I32"/>
    <mergeCell ref="A29:G29"/>
    <mergeCell ref="H29:I29"/>
    <mergeCell ref="A38:G38"/>
    <mergeCell ref="H38:I38"/>
    <mergeCell ref="A34:G34"/>
    <mergeCell ref="H34:I34"/>
    <mergeCell ref="A41:C41"/>
    <mergeCell ref="G41:I41"/>
    <mergeCell ref="A37:G37"/>
    <mergeCell ref="H37:I37"/>
    <mergeCell ref="A35:G35"/>
    <mergeCell ref="H35:I35"/>
    <mergeCell ref="A36:G36"/>
    <mergeCell ref="H36:I3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38" sqref="H38:I38"/>
    </sheetView>
  </sheetViews>
  <sheetFormatPr defaultRowHeight="15" x14ac:dyDescent="0.25"/>
  <sheetData>
    <row r="1" spans="1:9" ht="18.75" x14ac:dyDescent="0.3">
      <c r="A1" s="105" t="s">
        <v>24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100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159" t="s">
        <v>92</v>
      </c>
      <c r="B4" s="160"/>
      <c r="C4" s="160"/>
      <c r="D4" s="160"/>
      <c r="E4" s="160"/>
      <c r="F4" s="160"/>
      <c r="G4" s="161"/>
      <c r="H4" s="25">
        <v>270194.98</v>
      </c>
      <c r="I4" s="11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1" t="s">
        <v>93</v>
      </c>
      <c r="B6" s="22"/>
      <c r="C6" s="22"/>
      <c r="D6" s="22"/>
      <c r="E6" s="22"/>
      <c r="F6" s="22"/>
      <c r="G6" s="95"/>
      <c r="H6" s="23">
        <v>59121.13</v>
      </c>
      <c r="I6" s="24"/>
    </row>
    <row r="7" spans="1:9" x14ac:dyDescent="0.25">
      <c r="A7" s="21" t="s">
        <v>68</v>
      </c>
      <c r="B7" s="22"/>
      <c r="C7" s="22"/>
      <c r="D7" s="22"/>
      <c r="E7" s="22"/>
      <c r="F7" s="22"/>
      <c r="G7" s="95"/>
      <c r="H7" s="23">
        <v>9833.7999999999993</v>
      </c>
      <c r="I7" s="24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1620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83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H11+H12+H13+H14+H15+H17+H18+H30+H21+H20+H22+H23+H24+H25+H26+H19</f>
        <v>73004.900000000009</v>
      </c>
      <c r="I10" s="133"/>
    </row>
    <row r="11" spans="1:9" x14ac:dyDescent="0.25">
      <c r="A11" s="100" t="s">
        <v>3</v>
      </c>
      <c r="B11" s="101"/>
      <c r="C11" s="101"/>
      <c r="D11" s="101"/>
      <c r="E11" s="101"/>
      <c r="F11" s="101"/>
      <c r="G11" s="102"/>
      <c r="H11" s="103">
        <v>7085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>
        <v>0</v>
      </c>
      <c r="I18" s="80"/>
    </row>
    <row r="19" spans="1:9" x14ac:dyDescent="0.25">
      <c r="A19" s="40" t="s">
        <v>53</v>
      </c>
      <c r="B19" s="41"/>
      <c r="C19" s="41"/>
      <c r="D19" s="41"/>
      <c r="E19" s="41"/>
      <c r="F19" s="41"/>
      <c r="G19" s="48"/>
      <c r="H19" s="87">
        <v>1959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157">
        <v>1701.96</v>
      </c>
      <c r="I20" s="15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11084.34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38">
        <v>37382.480000000003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11476.42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47003.75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/>
      <c r="I29" s="20"/>
    </row>
    <row r="30" spans="1:9" ht="15.75" thickBot="1" x14ac:dyDescent="0.3">
      <c r="A30" s="113" t="s">
        <v>122</v>
      </c>
      <c r="B30" s="114"/>
      <c r="C30" s="114"/>
      <c r="D30" s="114"/>
      <c r="E30" s="114"/>
      <c r="F30" s="114"/>
      <c r="G30" s="115"/>
      <c r="H30" s="38"/>
      <c r="I30" s="39"/>
    </row>
    <row r="31" spans="1:9" ht="15.75" thickBot="1" x14ac:dyDescent="0.3">
      <c r="A31" s="17" t="s">
        <v>14</v>
      </c>
      <c r="B31" s="18"/>
      <c r="C31" s="18"/>
      <c r="D31" s="18"/>
      <c r="E31" s="18"/>
      <c r="F31" s="18"/>
      <c r="G31" s="51"/>
      <c r="H31" s="19">
        <f>SUM(H11:H29)</f>
        <v>120008.65000000001</v>
      </c>
      <c r="I31" s="52"/>
    </row>
    <row r="32" spans="1:9" x14ac:dyDescent="0.25">
      <c r="A32" s="143"/>
      <c r="B32" s="144"/>
      <c r="C32" s="144"/>
      <c r="D32" s="144"/>
      <c r="E32" s="144"/>
      <c r="F32" s="144"/>
      <c r="G32" s="124"/>
      <c r="H32" s="10"/>
      <c r="I32" s="11"/>
    </row>
    <row r="33" spans="1:9" x14ac:dyDescent="0.25">
      <c r="A33" s="21" t="s">
        <v>94</v>
      </c>
      <c r="B33" s="22"/>
      <c r="C33" s="22"/>
      <c r="D33" s="22"/>
      <c r="E33" s="22"/>
      <c r="F33" s="22"/>
      <c r="G33" s="95"/>
      <c r="H33" s="25">
        <f>H4+H10-H27</f>
        <v>296196.13</v>
      </c>
      <c r="I33" s="11"/>
    </row>
    <row r="34" spans="1:9" x14ac:dyDescent="0.25">
      <c r="A34" s="21" t="s">
        <v>95</v>
      </c>
      <c r="B34" s="22"/>
      <c r="C34" s="22"/>
      <c r="D34" s="22"/>
      <c r="E34" s="22"/>
      <c r="F34" s="22"/>
      <c r="G34" s="95"/>
      <c r="H34" s="23">
        <f>H6-H7-H8+H29</f>
        <v>47667.33</v>
      </c>
      <c r="I34" s="24"/>
    </row>
    <row r="35" spans="1:9" x14ac:dyDescent="0.25">
      <c r="A35" s="155"/>
      <c r="B35" s="156"/>
      <c r="C35" s="156"/>
      <c r="D35" s="156"/>
      <c r="E35" s="156"/>
      <c r="F35" s="156"/>
      <c r="G35" s="156"/>
      <c r="H35" s="28"/>
      <c r="I35" s="29"/>
    </row>
    <row r="36" spans="1:9" x14ac:dyDescent="0.25">
      <c r="A36" s="40" t="s">
        <v>15</v>
      </c>
      <c r="B36" s="41"/>
      <c r="C36" s="41"/>
      <c r="D36" s="41"/>
      <c r="E36" s="41"/>
      <c r="F36" s="41"/>
      <c r="G36" s="41"/>
      <c r="H36" s="38"/>
      <c r="I36" s="39"/>
    </row>
    <row r="37" spans="1:9" x14ac:dyDescent="0.25">
      <c r="A37" s="40" t="s">
        <v>16</v>
      </c>
      <c r="B37" s="41"/>
      <c r="C37" s="41"/>
      <c r="D37" s="41"/>
      <c r="E37" s="41"/>
      <c r="F37" s="41"/>
      <c r="G37" s="41"/>
      <c r="H37" s="23">
        <v>12</v>
      </c>
      <c r="I37" s="24"/>
    </row>
    <row r="38" spans="1:9" ht="15.75" thickBot="1" x14ac:dyDescent="0.3">
      <c r="A38" s="44" t="s">
        <v>55</v>
      </c>
      <c r="B38" s="45"/>
      <c r="C38" s="45"/>
      <c r="D38" s="45"/>
      <c r="E38" s="45"/>
      <c r="F38" s="45"/>
      <c r="G38" s="45"/>
      <c r="H38" s="111">
        <f>H10/H27*H37</f>
        <v>18.63806185676675</v>
      </c>
      <c r="I38" s="112"/>
    </row>
    <row r="41" spans="1:9" x14ac:dyDescent="0.25">
      <c r="A41" s="35" t="s">
        <v>19</v>
      </c>
      <c r="B41" s="35"/>
      <c r="C41" s="35"/>
      <c r="G41" s="35" t="s">
        <v>20</v>
      </c>
      <c r="H41" s="35"/>
      <c r="I41" s="35"/>
    </row>
  </sheetData>
  <mergeCells count="74">
    <mergeCell ref="A6:G6"/>
    <mergeCell ref="A7:G7"/>
    <mergeCell ref="H7:I7"/>
    <mergeCell ref="H6:I6"/>
    <mergeCell ref="A9:G9"/>
    <mergeCell ref="H9:I9"/>
    <mergeCell ref="A8:G8"/>
    <mergeCell ref="H8:I8"/>
    <mergeCell ref="A5:G5"/>
    <mergeCell ref="H5:I5"/>
    <mergeCell ref="A1:I1"/>
    <mergeCell ref="C2:F2"/>
    <mergeCell ref="A3:G3"/>
    <mergeCell ref="H3:I3"/>
    <mergeCell ref="A4:G4"/>
    <mergeCell ref="H4:I4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H17:I17"/>
    <mergeCell ref="A18:G18"/>
    <mergeCell ref="H18:I18"/>
    <mergeCell ref="A30:G30"/>
    <mergeCell ref="H30:I30"/>
    <mergeCell ref="A19:G19"/>
    <mergeCell ref="A17:G17"/>
    <mergeCell ref="A20:G20"/>
    <mergeCell ref="H20:I20"/>
    <mergeCell ref="H19:I19"/>
    <mergeCell ref="A21:G21"/>
    <mergeCell ref="H21:I21"/>
    <mergeCell ref="A22:G22"/>
    <mergeCell ref="H22:I22"/>
    <mergeCell ref="A23:G23"/>
    <mergeCell ref="H23:I23"/>
    <mergeCell ref="A24:G24"/>
    <mergeCell ref="H24:I24"/>
    <mergeCell ref="A41:C41"/>
    <mergeCell ref="G41:I41"/>
    <mergeCell ref="A38:G38"/>
    <mergeCell ref="H38:I38"/>
    <mergeCell ref="A31:G31"/>
    <mergeCell ref="H31:I31"/>
    <mergeCell ref="H32:I32"/>
    <mergeCell ref="A36:G36"/>
    <mergeCell ref="H36:I36"/>
    <mergeCell ref="A37:G37"/>
    <mergeCell ref="H37:I37"/>
    <mergeCell ref="A35:G35"/>
    <mergeCell ref="H35:I35"/>
    <mergeCell ref="A32:G32"/>
    <mergeCell ref="A33:G33"/>
    <mergeCell ref="H33:I33"/>
    <mergeCell ref="A34:G34"/>
    <mergeCell ref="H34:I34"/>
    <mergeCell ref="A29:G29"/>
    <mergeCell ref="A25:G25"/>
    <mergeCell ref="H25:I25"/>
    <mergeCell ref="A26:G26"/>
    <mergeCell ref="H26:I26"/>
    <mergeCell ref="H29:I29"/>
    <mergeCell ref="A27:G27"/>
    <mergeCell ref="H27:I27"/>
    <mergeCell ref="A28:G28"/>
    <mergeCell ref="H28:I2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6" workbookViewId="0">
      <selection activeCell="H6" sqref="H6:I6"/>
    </sheetView>
  </sheetViews>
  <sheetFormatPr defaultRowHeight="15" x14ac:dyDescent="0.25"/>
  <sheetData>
    <row r="1" spans="1:9" ht="18.75" x14ac:dyDescent="0.3">
      <c r="A1" s="105" t="s">
        <v>25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88</v>
      </c>
      <c r="B4" s="22"/>
      <c r="C4" s="22"/>
      <c r="D4" s="22"/>
      <c r="E4" s="22"/>
      <c r="F4" s="22"/>
      <c r="G4" s="95"/>
      <c r="H4" s="167">
        <v>251343.21000000002</v>
      </c>
      <c r="I4" s="168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1" t="s">
        <v>89</v>
      </c>
      <c r="B6" s="22"/>
      <c r="C6" s="22"/>
      <c r="D6" s="22"/>
      <c r="E6" s="22"/>
      <c r="F6" s="22"/>
      <c r="G6" s="95"/>
      <c r="H6" s="23">
        <v>61991.4</v>
      </c>
      <c r="I6" s="24"/>
    </row>
    <row r="7" spans="1:9" x14ac:dyDescent="0.25">
      <c r="A7" s="89" t="s">
        <v>68</v>
      </c>
      <c r="B7" s="90"/>
      <c r="C7" s="90"/>
      <c r="D7" s="90"/>
      <c r="E7" s="90"/>
      <c r="F7" s="90"/>
      <c r="G7" s="91"/>
      <c r="H7" s="42">
        <v>14681.2</v>
      </c>
      <c r="I7" s="43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4020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83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H11+H12+H13+H14+H15+H17+H18+H30+H20+H21+H22+H23+H24+H25+H26+H19</f>
        <v>82239.28</v>
      </c>
      <c r="I10" s="169"/>
    </row>
    <row r="11" spans="1:9" x14ac:dyDescent="0.25">
      <c r="A11" s="100" t="s">
        <v>3</v>
      </c>
      <c r="B11" s="101"/>
      <c r="C11" s="101"/>
      <c r="D11" s="101"/>
      <c r="E11" s="101"/>
      <c r="F11" s="101"/>
      <c r="G11" s="102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>
        <v>0</v>
      </c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83"/>
      <c r="H19" s="87">
        <v>1096.8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2531.12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38">
        <v>14108.13</v>
      </c>
      <c r="I23" s="39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38">
        <v>47580.36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14607.17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s="1" customFormat="1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57628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51"/>
      <c r="H29" s="19">
        <f>H31</f>
        <v>283.2</v>
      </c>
      <c r="I29" s="52"/>
    </row>
    <row r="30" spans="1:9" x14ac:dyDescent="0.25">
      <c r="A30" s="100" t="s">
        <v>122</v>
      </c>
      <c r="B30" s="101"/>
      <c r="C30" s="101"/>
      <c r="D30" s="101"/>
      <c r="E30" s="101"/>
      <c r="F30" s="101"/>
      <c r="G30" s="102"/>
      <c r="H30" s="137"/>
      <c r="I30" s="139"/>
    </row>
    <row r="31" spans="1:9" ht="15.75" thickBot="1" x14ac:dyDescent="0.3">
      <c r="A31" s="162" t="s">
        <v>129</v>
      </c>
      <c r="B31" s="163"/>
      <c r="C31" s="163"/>
      <c r="D31" s="163"/>
      <c r="E31" s="163"/>
      <c r="F31" s="163"/>
      <c r="G31" s="164"/>
      <c r="H31" s="165">
        <v>283.2</v>
      </c>
      <c r="I31" s="166"/>
    </row>
    <row r="32" spans="1:9" ht="15.75" thickBot="1" x14ac:dyDescent="0.3">
      <c r="A32" s="17" t="s">
        <v>14</v>
      </c>
      <c r="B32" s="18"/>
      <c r="C32" s="18"/>
      <c r="D32" s="18"/>
      <c r="E32" s="18"/>
      <c r="F32" s="18"/>
      <c r="G32" s="51"/>
      <c r="H32" s="19">
        <f>H10+H29</f>
        <v>82522.48</v>
      </c>
      <c r="I32" s="52"/>
    </row>
    <row r="33" spans="1:9" x14ac:dyDescent="0.25">
      <c r="A33" s="53"/>
      <c r="B33" s="54"/>
      <c r="C33" s="54"/>
      <c r="D33" s="54"/>
      <c r="E33" s="54"/>
      <c r="F33" s="54"/>
      <c r="G33" s="55"/>
      <c r="H33" s="56"/>
      <c r="I33" s="57"/>
    </row>
    <row r="34" spans="1:9" x14ac:dyDescent="0.25">
      <c r="A34" s="21" t="s">
        <v>90</v>
      </c>
      <c r="B34" s="22"/>
      <c r="C34" s="22"/>
      <c r="D34" s="22"/>
      <c r="E34" s="22"/>
      <c r="F34" s="22"/>
      <c r="G34" s="95"/>
      <c r="H34" s="170">
        <f>H4+H10-H27</f>
        <v>275954.49</v>
      </c>
      <c r="I34" s="168"/>
    </row>
    <row r="35" spans="1:9" x14ac:dyDescent="0.25">
      <c r="A35" s="21" t="s">
        <v>99</v>
      </c>
      <c r="B35" s="22"/>
      <c r="C35" s="22"/>
      <c r="D35" s="22"/>
      <c r="E35" s="22"/>
      <c r="F35" s="22"/>
      <c r="G35" s="95"/>
      <c r="H35" s="23">
        <f>H6+H7+H8-H29</f>
        <v>80409.400000000009</v>
      </c>
      <c r="I35" s="24"/>
    </row>
    <row r="36" spans="1:9" x14ac:dyDescent="0.25">
      <c r="A36" s="28"/>
      <c r="B36" s="173"/>
      <c r="C36" s="173"/>
      <c r="D36" s="173"/>
      <c r="E36" s="173"/>
      <c r="F36" s="173"/>
      <c r="G36" s="29"/>
      <c r="H36" s="174"/>
      <c r="I36" s="175"/>
    </row>
    <row r="37" spans="1:9" x14ac:dyDescent="0.25">
      <c r="A37" s="81" t="s">
        <v>15</v>
      </c>
      <c r="B37" s="82"/>
      <c r="C37" s="82"/>
      <c r="D37" s="82"/>
      <c r="E37" s="82"/>
      <c r="F37" s="82"/>
      <c r="G37" s="83"/>
      <c r="H37" s="125"/>
      <c r="I37" s="126"/>
    </row>
    <row r="38" spans="1:9" x14ac:dyDescent="0.25">
      <c r="A38" s="40" t="s">
        <v>16</v>
      </c>
      <c r="B38" s="41"/>
      <c r="C38" s="41"/>
      <c r="D38" s="41"/>
      <c r="E38" s="41"/>
      <c r="F38" s="41"/>
      <c r="G38" s="48"/>
      <c r="H38" s="171">
        <v>10</v>
      </c>
      <c r="I38" s="172"/>
    </row>
    <row r="39" spans="1:9" ht="15.75" thickBot="1" x14ac:dyDescent="0.3">
      <c r="A39" s="44" t="s">
        <v>55</v>
      </c>
      <c r="B39" s="45"/>
      <c r="C39" s="45"/>
      <c r="D39" s="45"/>
      <c r="E39" s="45"/>
      <c r="F39" s="45"/>
      <c r="G39" s="110"/>
      <c r="H39" s="111">
        <f>(H29/H7+H10/H27)*H38</f>
        <v>14.46361538731143</v>
      </c>
      <c r="I39" s="112"/>
    </row>
    <row r="42" spans="1:9" x14ac:dyDescent="0.25">
      <c r="A42" s="35" t="s">
        <v>19</v>
      </c>
      <c r="B42" s="35"/>
      <c r="C42" s="35"/>
      <c r="G42" s="35" t="s">
        <v>20</v>
      </c>
      <c r="H42" s="35"/>
      <c r="I42" s="35"/>
    </row>
  </sheetData>
  <mergeCells count="76">
    <mergeCell ref="A42:C42"/>
    <mergeCell ref="G42:I42"/>
    <mergeCell ref="H19:I19"/>
    <mergeCell ref="A8:G8"/>
    <mergeCell ref="H8:I8"/>
    <mergeCell ref="A37:G37"/>
    <mergeCell ref="H37:I37"/>
    <mergeCell ref="A38:G38"/>
    <mergeCell ref="H38:I38"/>
    <mergeCell ref="A39:G39"/>
    <mergeCell ref="H39:I39"/>
    <mergeCell ref="A36:G36"/>
    <mergeCell ref="A32:G32"/>
    <mergeCell ref="H32:I32"/>
    <mergeCell ref="H36:I36"/>
    <mergeCell ref="A33:G33"/>
    <mergeCell ref="H33:I33"/>
    <mergeCell ref="A34:G34"/>
    <mergeCell ref="H34:I34"/>
    <mergeCell ref="A35:G35"/>
    <mergeCell ref="H35:I35"/>
    <mergeCell ref="H26:I26"/>
    <mergeCell ref="A29:G29"/>
    <mergeCell ref="H29:I29"/>
    <mergeCell ref="A28:G28"/>
    <mergeCell ref="H28:I28"/>
    <mergeCell ref="A27:G27"/>
    <mergeCell ref="H27:I27"/>
    <mergeCell ref="A30:G30"/>
    <mergeCell ref="H30:I30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A18:G18"/>
    <mergeCell ref="H18:I18"/>
    <mergeCell ref="H13:I13"/>
    <mergeCell ref="A14:G14"/>
    <mergeCell ref="H14:I14"/>
    <mergeCell ref="A15:G16"/>
    <mergeCell ref="H15:I16"/>
    <mergeCell ref="A13:G13"/>
    <mergeCell ref="A17:G17"/>
    <mergeCell ref="H17:I17"/>
    <mergeCell ref="A10:G10"/>
    <mergeCell ref="H10:I10"/>
    <mergeCell ref="A11:G11"/>
    <mergeCell ref="H11:I11"/>
    <mergeCell ref="A12:G12"/>
    <mergeCell ref="H12:I12"/>
    <mergeCell ref="A31:G31"/>
    <mergeCell ref="H31:I31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8" workbookViewId="0">
      <selection activeCell="N38" sqref="N38"/>
    </sheetView>
  </sheetViews>
  <sheetFormatPr defaultRowHeight="15" x14ac:dyDescent="0.25"/>
  <sheetData>
    <row r="1" spans="1:9" ht="18.75" x14ac:dyDescent="0.3">
      <c r="A1" s="105" t="s">
        <v>26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75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07" t="s">
        <v>2</v>
      </c>
      <c r="I3" s="20"/>
    </row>
    <row r="4" spans="1:9" x14ac:dyDescent="0.25">
      <c r="A4" s="21" t="s">
        <v>97</v>
      </c>
      <c r="B4" s="22"/>
      <c r="C4" s="22"/>
      <c r="D4" s="22"/>
      <c r="E4" s="22"/>
      <c r="F4" s="22"/>
      <c r="G4" s="95"/>
      <c r="H4" s="25">
        <v>31870.74000000002</v>
      </c>
      <c r="I4" s="11"/>
    </row>
    <row r="5" spans="1:9" x14ac:dyDescent="0.25">
      <c r="A5" s="92"/>
      <c r="B5" s="109"/>
      <c r="C5" s="109"/>
      <c r="D5" s="109"/>
      <c r="E5" s="109"/>
      <c r="F5" s="109"/>
      <c r="G5" s="93"/>
      <c r="H5" s="23"/>
      <c r="I5" s="24"/>
    </row>
    <row r="6" spans="1:9" x14ac:dyDescent="0.25">
      <c r="A6" s="21" t="s">
        <v>84</v>
      </c>
      <c r="B6" s="22"/>
      <c r="C6" s="22"/>
      <c r="D6" s="22"/>
      <c r="E6" s="22"/>
      <c r="F6" s="22"/>
      <c r="G6" s="95"/>
      <c r="H6" s="23">
        <v>11021.67</v>
      </c>
      <c r="I6" s="24"/>
    </row>
    <row r="7" spans="1:9" x14ac:dyDescent="0.25">
      <c r="A7" s="89" t="s">
        <v>68</v>
      </c>
      <c r="B7" s="90"/>
      <c r="C7" s="90"/>
      <c r="D7" s="90"/>
      <c r="E7" s="90"/>
      <c r="F7" s="90"/>
      <c r="G7" s="91"/>
      <c r="H7" s="23">
        <v>27651.21</v>
      </c>
      <c r="I7" s="24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74">
        <v>2340</v>
      </c>
      <c r="I8" s="75"/>
    </row>
    <row r="9" spans="1:9" ht="15.75" thickBot="1" x14ac:dyDescent="0.3">
      <c r="A9" s="92"/>
      <c r="B9" s="109"/>
      <c r="C9" s="109"/>
      <c r="D9" s="109"/>
      <c r="E9" s="109"/>
      <c r="F9" s="109"/>
      <c r="G9" s="93"/>
      <c r="H9" s="23"/>
      <c r="I9" s="24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63"/>
      <c r="H10" s="98">
        <f>H11+H12+H13+H14+H15+H17+H18+H30+H20+H21+H22+H23+H24+H25+H26+H19</f>
        <v>144966.19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2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83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83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83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78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78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83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86"/>
      <c r="H18" s="79">
        <v>0</v>
      </c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83"/>
      <c r="H19" s="87">
        <v>1341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8"/>
      <c r="H20" s="87">
        <v>4713.12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8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8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8"/>
      <c r="H23" s="87">
        <v>22782.6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8"/>
      <c r="H24" s="87">
        <v>87080.16</v>
      </c>
      <c r="I24" s="88"/>
    </row>
    <row r="25" spans="1:9" x14ac:dyDescent="0.25">
      <c r="A25" s="40" t="s">
        <v>13</v>
      </c>
      <c r="B25" s="41"/>
      <c r="C25" s="41"/>
      <c r="D25" s="41"/>
      <c r="E25" s="41"/>
      <c r="F25" s="41"/>
      <c r="G25" s="48"/>
      <c r="H25" s="49">
        <v>26733.61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8"/>
      <c r="H26" s="69">
        <v>1325.28</v>
      </c>
      <c r="I26" s="70"/>
    </row>
    <row r="27" spans="1:9" s="1" customFormat="1" ht="15.75" thickBot="1" x14ac:dyDescent="0.3">
      <c r="A27" s="61" t="s">
        <v>1</v>
      </c>
      <c r="B27" s="62"/>
      <c r="C27" s="62"/>
      <c r="D27" s="62"/>
      <c r="E27" s="62"/>
      <c r="F27" s="62"/>
      <c r="G27" s="63"/>
      <c r="H27" s="64">
        <v>137890.79</v>
      </c>
      <c r="I27" s="65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6" t="s">
        <v>67</v>
      </c>
      <c r="B29" s="177"/>
      <c r="C29" s="177"/>
      <c r="D29" s="177"/>
      <c r="E29" s="177"/>
      <c r="F29" s="177"/>
      <c r="G29" s="177"/>
      <c r="H29" s="19">
        <f>H31</f>
        <v>70.8</v>
      </c>
      <c r="I29" s="20"/>
    </row>
    <row r="30" spans="1:9" x14ac:dyDescent="0.25">
      <c r="A30" s="113" t="s">
        <v>122</v>
      </c>
      <c r="B30" s="114"/>
      <c r="C30" s="114"/>
      <c r="D30" s="114"/>
      <c r="E30" s="114"/>
      <c r="F30" s="114"/>
      <c r="G30" s="115"/>
      <c r="H30" s="116"/>
      <c r="I30" s="117"/>
    </row>
    <row r="31" spans="1:9" x14ac:dyDescent="0.25">
      <c r="A31" s="178" t="s">
        <v>124</v>
      </c>
      <c r="B31" s="72"/>
      <c r="C31" s="72"/>
      <c r="D31" s="72"/>
      <c r="E31" s="72"/>
      <c r="F31" s="72"/>
      <c r="G31" s="72"/>
      <c r="H31" s="74">
        <v>70.8</v>
      </c>
      <c r="I31" s="75"/>
    </row>
    <row r="32" spans="1:9" ht="15.75" thickBot="1" x14ac:dyDescent="0.3">
      <c r="A32" s="30"/>
      <c r="B32" s="31"/>
      <c r="C32" s="31"/>
      <c r="D32" s="31"/>
      <c r="E32" s="31"/>
      <c r="F32" s="31"/>
      <c r="G32" s="31"/>
      <c r="H32" s="140"/>
      <c r="I32" s="142"/>
    </row>
    <row r="33" spans="1:9" ht="15.75" thickBot="1" x14ac:dyDescent="0.3">
      <c r="A33" s="17" t="s">
        <v>14</v>
      </c>
      <c r="B33" s="18"/>
      <c r="C33" s="18"/>
      <c r="D33" s="18"/>
      <c r="E33" s="18"/>
      <c r="F33" s="18"/>
      <c r="G33" s="51"/>
      <c r="H33" s="107">
        <f>H10+H29</f>
        <v>145036.99</v>
      </c>
      <c r="I33" s="20"/>
    </row>
    <row r="34" spans="1:9" x14ac:dyDescent="0.25">
      <c r="A34" s="53"/>
      <c r="B34" s="54"/>
      <c r="C34" s="54"/>
      <c r="D34" s="54"/>
      <c r="E34" s="54"/>
      <c r="F34" s="54"/>
      <c r="G34" s="55"/>
      <c r="H34" s="137"/>
      <c r="I34" s="139"/>
    </row>
    <row r="35" spans="1:9" x14ac:dyDescent="0.25">
      <c r="A35" s="21" t="s">
        <v>98</v>
      </c>
      <c r="B35" s="22"/>
      <c r="C35" s="22"/>
      <c r="D35" s="22"/>
      <c r="E35" s="22"/>
      <c r="F35" s="22"/>
      <c r="G35" s="95"/>
      <c r="H35" s="23">
        <f>H4+H27-H10</f>
        <v>24795.340000000026</v>
      </c>
      <c r="I35" s="24"/>
    </row>
    <row r="36" spans="1:9" x14ac:dyDescent="0.25">
      <c r="A36" s="21" t="s">
        <v>99</v>
      </c>
      <c r="B36" s="22"/>
      <c r="C36" s="22"/>
      <c r="D36" s="22"/>
      <c r="E36" s="22"/>
      <c r="F36" s="22"/>
      <c r="G36" s="95"/>
      <c r="H36" s="23">
        <f>H6+H7+H8-H29</f>
        <v>40942.079999999994</v>
      </c>
      <c r="I36" s="24"/>
    </row>
    <row r="37" spans="1:9" x14ac:dyDescent="0.25">
      <c r="A37" s="21"/>
      <c r="B37" s="22"/>
      <c r="C37" s="22"/>
      <c r="D37" s="22"/>
      <c r="E37" s="22"/>
      <c r="F37" s="22"/>
      <c r="G37" s="95"/>
      <c r="H37" s="171"/>
      <c r="I37" s="172"/>
    </row>
    <row r="38" spans="1:9" x14ac:dyDescent="0.25">
      <c r="A38" s="125"/>
      <c r="B38" s="145"/>
      <c r="C38" s="145"/>
      <c r="D38" s="145"/>
      <c r="E38" s="145"/>
      <c r="F38" s="145"/>
      <c r="G38" s="126"/>
      <c r="H38" s="125"/>
      <c r="I38" s="126"/>
    </row>
    <row r="39" spans="1:9" x14ac:dyDescent="0.25">
      <c r="A39" s="81" t="s">
        <v>15</v>
      </c>
      <c r="B39" s="82"/>
      <c r="C39" s="82"/>
      <c r="D39" s="82"/>
      <c r="E39" s="82"/>
      <c r="F39" s="82"/>
      <c r="G39" s="83"/>
      <c r="H39" s="79"/>
      <c r="I39" s="80"/>
    </row>
    <row r="40" spans="1:9" x14ac:dyDescent="0.25">
      <c r="A40" s="40" t="s">
        <v>16</v>
      </c>
      <c r="B40" s="41"/>
      <c r="C40" s="41"/>
      <c r="D40" s="41"/>
      <c r="E40" s="41"/>
      <c r="F40" s="41"/>
      <c r="G40" s="48"/>
      <c r="H40" s="179">
        <v>12</v>
      </c>
      <c r="I40" s="180"/>
    </row>
    <row r="41" spans="1:9" ht="15.75" thickBot="1" x14ac:dyDescent="0.3">
      <c r="A41" s="44" t="s">
        <v>55</v>
      </c>
      <c r="B41" s="45"/>
      <c r="C41" s="45"/>
      <c r="D41" s="45"/>
      <c r="E41" s="45"/>
      <c r="F41" s="45"/>
      <c r="G41" s="110"/>
      <c r="H41" s="111">
        <f>(H10/H27+H29/H7)*H40</f>
        <v>12.64646505519028</v>
      </c>
      <c r="I41" s="112"/>
    </row>
    <row r="45" spans="1:9" x14ac:dyDescent="0.25">
      <c r="A45" s="35" t="s">
        <v>19</v>
      </c>
      <c r="B45" s="35"/>
      <c r="C45" s="35"/>
      <c r="G45" s="35" t="s">
        <v>20</v>
      </c>
      <c r="H45" s="35"/>
      <c r="I45" s="35"/>
    </row>
  </sheetData>
  <mergeCells count="80">
    <mergeCell ref="A28:G28"/>
    <mergeCell ref="H28:I28"/>
    <mergeCell ref="A7:G7"/>
    <mergeCell ref="H7:I7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8:G8"/>
    <mergeCell ref="A9:G9"/>
    <mergeCell ref="H9:I9"/>
    <mergeCell ref="H6:I6"/>
    <mergeCell ref="A10:G10"/>
    <mergeCell ref="H10:I10"/>
    <mergeCell ref="A14:G14"/>
    <mergeCell ref="H14:I14"/>
    <mergeCell ref="H8:I8"/>
    <mergeCell ref="A15:G16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30:G30"/>
    <mergeCell ref="H30:I30"/>
    <mergeCell ref="A20:G20"/>
    <mergeCell ref="H20:I20"/>
    <mergeCell ref="A19:G19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H24:I24"/>
    <mergeCell ref="A45:C45"/>
    <mergeCell ref="G45:I45"/>
    <mergeCell ref="H19:I19"/>
    <mergeCell ref="A36:G36"/>
    <mergeCell ref="H36:I36"/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A27:G27"/>
    <mergeCell ref="H27:I27"/>
    <mergeCell ref="A29:G29"/>
    <mergeCell ref="H29:I29"/>
    <mergeCell ref="A41:G41"/>
    <mergeCell ref="H41:I41"/>
    <mergeCell ref="A35:G35"/>
    <mergeCell ref="H35:I35"/>
    <mergeCell ref="A37:G37"/>
    <mergeCell ref="H37:I37"/>
    <mergeCell ref="H34:I34"/>
    <mergeCell ref="A32:G32"/>
    <mergeCell ref="H32:I32"/>
    <mergeCell ref="A31:G31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4" workbookViewId="0">
      <selection activeCell="M41" sqref="M41"/>
    </sheetView>
  </sheetViews>
  <sheetFormatPr defaultRowHeight="15" x14ac:dyDescent="0.25"/>
  <sheetData>
    <row r="1" spans="1:9" ht="18.75" x14ac:dyDescent="0.3">
      <c r="A1" s="105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C2" s="122" t="s">
        <v>100</v>
      </c>
      <c r="D2" s="122"/>
      <c r="E2" s="122"/>
      <c r="F2" s="122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43" t="s">
        <v>2</v>
      </c>
      <c r="I3" s="124"/>
    </row>
    <row r="4" spans="1:9" x14ac:dyDescent="0.25">
      <c r="A4" s="89" t="s">
        <v>101</v>
      </c>
      <c r="B4" s="90"/>
      <c r="C4" s="90"/>
      <c r="D4" s="90"/>
      <c r="E4" s="90"/>
      <c r="F4" s="90"/>
      <c r="G4" s="152"/>
      <c r="H4" s="181">
        <v>97029.819999999978</v>
      </c>
      <c r="I4" s="182"/>
    </row>
    <row r="5" spans="1:9" x14ac:dyDescent="0.25">
      <c r="A5" s="92"/>
      <c r="B5" s="109"/>
      <c r="C5" s="109"/>
      <c r="D5" s="109"/>
      <c r="E5" s="109"/>
      <c r="F5" s="109"/>
      <c r="G5" s="93"/>
      <c r="H5" s="38"/>
      <c r="I5" s="39"/>
    </row>
    <row r="6" spans="1:9" x14ac:dyDescent="0.25">
      <c r="A6" s="21" t="s">
        <v>84</v>
      </c>
      <c r="B6" s="22"/>
      <c r="C6" s="22"/>
      <c r="D6" s="22"/>
      <c r="E6" s="22"/>
      <c r="F6" s="22"/>
      <c r="G6" s="22"/>
      <c r="H6" s="183">
        <v>239631.8</v>
      </c>
      <c r="I6" s="184"/>
    </row>
    <row r="7" spans="1:9" x14ac:dyDescent="0.25">
      <c r="A7" s="89" t="s">
        <v>68</v>
      </c>
      <c r="B7" s="90"/>
      <c r="C7" s="90"/>
      <c r="D7" s="90"/>
      <c r="E7" s="90"/>
      <c r="F7" s="90"/>
      <c r="G7" s="152"/>
      <c r="H7" s="125">
        <v>19668.310000000001</v>
      </c>
      <c r="I7" s="126"/>
    </row>
    <row r="8" spans="1:9" x14ac:dyDescent="0.25">
      <c r="A8" s="81" t="s">
        <v>54</v>
      </c>
      <c r="B8" s="82"/>
      <c r="C8" s="82"/>
      <c r="D8" s="82"/>
      <c r="E8" s="82"/>
      <c r="F8" s="82"/>
      <c r="G8" s="83"/>
      <c r="H8" s="87">
        <v>0</v>
      </c>
      <c r="I8" s="88"/>
    </row>
    <row r="9" spans="1:9" ht="15.75" thickBot="1" x14ac:dyDescent="0.3">
      <c r="A9" s="81"/>
      <c r="B9" s="82"/>
      <c r="C9" s="82"/>
      <c r="D9" s="82"/>
      <c r="E9" s="82"/>
      <c r="F9" s="82"/>
      <c r="G9" s="148"/>
      <c r="H9" s="79"/>
      <c r="I9" s="80"/>
    </row>
    <row r="10" spans="1:9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H11+H12+H13+H14+H15+H17+H18+H30+H20+H21+H22+H23+H24+H25+H26+H19</f>
        <v>95265.21</v>
      </c>
      <c r="I10" s="133"/>
    </row>
    <row r="11" spans="1:9" x14ac:dyDescent="0.25">
      <c r="A11" s="100" t="s">
        <v>60</v>
      </c>
      <c r="B11" s="101"/>
      <c r="C11" s="101"/>
      <c r="D11" s="101"/>
      <c r="E11" s="101"/>
      <c r="F11" s="101"/>
      <c r="G11" s="101"/>
      <c r="H11" s="103">
        <v>0</v>
      </c>
      <c r="I11" s="104"/>
    </row>
    <row r="12" spans="1:9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9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9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9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9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/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38"/>
      <c r="I19" s="39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3185.72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87">
        <v>14971.5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57224.4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17567.89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s="1" customFormat="1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98">
        <v>78673.240000000005</v>
      </c>
      <c r="I27" s="147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f>H31</f>
        <v>2800</v>
      </c>
      <c r="I29" s="52"/>
    </row>
    <row r="30" spans="1:9" x14ac:dyDescent="0.25">
      <c r="A30" s="100" t="s">
        <v>122</v>
      </c>
      <c r="B30" s="101"/>
      <c r="C30" s="101"/>
      <c r="D30" s="101"/>
      <c r="E30" s="101"/>
      <c r="F30" s="101"/>
      <c r="G30" s="102"/>
      <c r="H30" s="137"/>
      <c r="I30" s="139"/>
    </row>
    <row r="31" spans="1:9" ht="15.75" thickBot="1" x14ac:dyDescent="0.3">
      <c r="A31" s="162" t="s">
        <v>134</v>
      </c>
      <c r="B31" s="163"/>
      <c r="C31" s="163"/>
      <c r="D31" s="163"/>
      <c r="E31" s="163"/>
      <c r="F31" s="163"/>
      <c r="G31" s="164"/>
      <c r="H31" s="186">
        <v>2800</v>
      </c>
      <c r="I31" s="187"/>
    </row>
    <row r="32" spans="1:9" ht="15.75" thickBot="1" x14ac:dyDescent="0.3">
      <c r="A32" s="17" t="s">
        <v>14</v>
      </c>
      <c r="B32" s="18"/>
      <c r="C32" s="18"/>
      <c r="D32" s="18"/>
      <c r="E32" s="18"/>
      <c r="F32" s="18"/>
      <c r="G32" s="18"/>
      <c r="H32" s="19">
        <f>H10+H29</f>
        <v>98065.21</v>
      </c>
      <c r="I32" s="20"/>
    </row>
    <row r="33" spans="1:9" x14ac:dyDescent="0.25">
      <c r="A33" s="49"/>
      <c r="B33" s="185"/>
      <c r="C33" s="185"/>
      <c r="D33" s="185"/>
      <c r="E33" s="185"/>
      <c r="F33" s="185"/>
      <c r="G33" s="185"/>
      <c r="H33" s="56"/>
      <c r="I33" s="57"/>
    </row>
    <row r="34" spans="1:9" x14ac:dyDescent="0.25">
      <c r="A34" s="89" t="s">
        <v>102</v>
      </c>
      <c r="B34" s="90"/>
      <c r="C34" s="90"/>
      <c r="D34" s="90"/>
      <c r="E34" s="90"/>
      <c r="F34" s="90"/>
      <c r="G34" s="152"/>
      <c r="H34" s="25">
        <f>H4+H10-H27</f>
        <v>113621.78999999996</v>
      </c>
      <c r="I34" s="108"/>
    </row>
    <row r="35" spans="1:9" x14ac:dyDescent="0.25">
      <c r="A35" s="89" t="s">
        <v>103</v>
      </c>
      <c r="B35" s="90"/>
      <c r="C35" s="90"/>
      <c r="D35" s="90"/>
      <c r="E35" s="90"/>
      <c r="F35" s="90"/>
      <c r="G35" s="152"/>
      <c r="H35" s="23">
        <f>H6+H7+H8-H29</f>
        <v>256500.11</v>
      </c>
      <c r="I35" s="24"/>
    </row>
    <row r="36" spans="1:9" ht="15.75" thickBot="1" x14ac:dyDescent="0.3">
      <c r="A36" s="4"/>
      <c r="B36" s="188"/>
      <c r="C36" s="188"/>
      <c r="D36" s="188"/>
      <c r="E36" s="188"/>
      <c r="F36" s="188"/>
      <c r="G36" s="189"/>
      <c r="H36" s="111"/>
      <c r="I36" s="112"/>
    </row>
    <row r="37" spans="1:9" ht="15.75" thickBot="1" x14ac:dyDescent="0.3">
      <c r="A37" s="17" t="s">
        <v>121</v>
      </c>
      <c r="B37" s="18"/>
      <c r="C37" s="18"/>
      <c r="D37" s="18"/>
      <c r="E37" s="18"/>
      <c r="F37" s="18"/>
      <c r="G37" s="18"/>
      <c r="H37" s="19">
        <f>H35-H34</f>
        <v>142878.32</v>
      </c>
      <c r="I37" s="20"/>
    </row>
    <row r="38" spans="1:9" x14ac:dyDescent="0.25">
      <c r="A38" s="92"/>
      <c r="B38" s="109"/>
      <c r="C38" s="109"/>
      <c r="D38" s="109"/>
      <c r="E38" s="109"/>
      <c r="F38" s="109"/>
      <c r="G38" s="109"/>
      <c r="H38" s="92"/>
      <c r="I38" s="93"/>
    </row>
    <row r="39" spans="1:9" x14ac:dyDescent="0.25">
      <c r="A39" s="89" t="s">
        <v>15</v>
      </c>
      <c r="B39" s="90"/>
      <c r="C39" s="90"/>
      <c r="D39" s="90"/>
      <c r="E39" s="90"/>
      <c r="F39" s="90"/>
      <c r="G39" s="152"/>
      <c r="H39" s="79"/>
      <c r="I39" s="80"/>
    </row>
    <row r="40" spans="1:9" x14ac:dyDescent="0.25">
      <c r="A40" s="40" t="s">
        <v>16</v>
      </c>
      <c r="B40" s="41"/>
      <c r="C40" s="41"/>
      <c r="D40" s="41"/>
      <c r="E40" s="41"/>
      <c r="F40" s="41"/>
      <c r="G40" s="41"/>
      <c r="H40" s="171">
        <v>15</v>
      </c>
      <c r="I40" s="172"/>
    </row>
    <row r="41" spans="1:9" ht="15.75" thickBot="1" x14ac:dyDescent="0.3">
      <c r="A41" s="44" t="s">
        <v>55</v>
      </c>
      <c r="B41" s="45"/>
      <c r="C41" s="45"/>
      <c r="D41" s="45"/>
      <c r="E41" s="45"/>
      <c r="F41" s="45"/>
      <c r="G41" s="45"/>
      <c r="H41" s="111">
        <f>(H10/H27+H29/H7)*H40</f>
        <v>20.298873543278503</v>
      </c>
      <c r="I41" s="112"/>
    </row>
    <row r="44" spans="1:9" x14ac:dyDescent="0.25">
      <c r="A44" s="35" t="s">
        <v>19</v>
      </c>
      <c r="B44" s="35"/>
      <c r="C44" s="35"/>
      <c r="G44" s="35" t="s">
        <v>20</v>
      </c>
      <c r="H44" s="35"/>
      <c r="I44" s="35"/>
    </row>
  </sheetData>
  <mergeCells count="80">
    <mergeCell ref="A44:C44"/>
    <mergeCell ref="G44:I44"/>
    <mergeCell ref="A40:G40"/>
    <mergeCell ref="H40:I40"/>
    <mergeCell ref="A29:G29"/>
    <mergeCell ref="H29:I29"/>
    <mergeCell ref="A31:G31"/>
    <mergeCell ref="H31:I31"/>
    <mergeCell ref="A37:G37"/>
    <mergeCell ref="H37:I37"/>
    <mergeCell ref="B36:G36"/>
    <mergeCell ref="H36:I36"/>
    <mergeCell ref="A30:G30"/>
    <mergeCell ref="H30:I30"/>
    <mergeCell ref="A41:G41"/>
    <mergeCell ref="H41:I41"/>
    <mergeCell ref="A39:G39"/>
    <mergeCell ref="H39:I39"/>
    <mergeCell ref="A35:G35"/>
    <mergeCell ref="H35:I35"/>
    <mergeCell ref="A32:G32"/>
    <mergeCell ref="H32:I32"/>
    <mergeCell ref="A33:G33"/>
    <mergeCell ref="H33:I33"/>
    <mergeCell ref="A34:G34"/>
    <mergeCell ref="H34:I34"/>
    <mergeCell ref="A38:G38"/>
    <mergeCell ref="H38:I38"/>
    <mergeCell ref="A28:G28"/>
    <mergeCell ref="H28:I28"/>
    <mergeCell ref="A14:G14"/>
    <mergeCell ref="H14:I14"/>
    <mergeCell ref="A26:G26"/>
    <mergeCell ref="H26:I26"/>
    <mergeCell ref="A22:G22"/>
    <mergeCell ref="H22:I22"/>
    <mergeCell ref="A23:G23"/>
    <mergeCell ref="H23:I23"/>
    <mergeCell ref="A24:G24"/>
    <mergeCell ref="H24:I24"/>
    <mergeCell ref="A27:G27"/>
    <mergeCell ref="H27:I27"/>
    <mergeCell ref="A10:G10"/>
    <mergeCell ref="H10:I10"/>
    <mergeCell ref="A12:G12"/>
    <mergeCell ref="H12:I12"/>
    <mergeCell ref="A25:G25"/>
    <mergeCell ref="H25:I25"/>
    <mergeCell ref="A17:G17"/>
    <mergeCell ref="H17:I17"/>
    <mergeCell ref="A18:G18"/>
    <mergeCell ref="H18:I18"/>
    <mergeCell ref="A20:G20"/>
    <mergeCell ref="H20:I20"/>
    <mergeCell ref="A19:G19"/>
    <mergeCell ref="H19:I19"/>
    <mergeCell ref="A21:G21"/>
    <mergeCell ref="H21:I21"/>
    <mergeCell ref="A5:G5"/>
    <mergeCell ref="H5:I5"/>
    <mergeCell ref="A6:G6"/>
    <mergeCell ref="H6:I6"/>
    <mergeCell ref="H15:I16"/>
    <mergeCell ref="A15:G16"/>
    <mergeCell ref="A7:G7"/>
    <mergeCell ref="H7:I7"/>
    <mergeCell ref="A13:G13"/>
    <mergeCell ref="H13:I13"/>
    <mergeCell ref="A8:G8"/>
    <mergeCell ref="H8:I8"/>
    <mergeCell ref="A11:G11"/>
    <mergeCell ref="H11:I11"/>
    <mergeCell ref="A9:G9"/>
    <mergeCell ref="H9:I9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9" workbookViewId="0">
      <selection activeCell="H39" sqref="H39:I39"/>
    </sheetView>
  </sheetViews>
  <sheetFormatPr defaultRowHeight="15" x14ac:dyDescent="0.25"/>
  <sheetData>
    <row r="1" spans="1:11" ht="18.75" x14ac:dyDescent="0.3">
      <c r="A1" s="105" t="s">
        <v>35</v>
      </c>
      <c r="B1" s="105"/>
      <c r="C1" s="105"/>
      <c r="D1" s="105"/>
      <c r="E1" s="105"/>
      <c r="F1" s="105"/>
      <c r="G1" s="105"/>
      <c r="H1" s="105"/>
      <c r="I1" s="105"/>
    </row>
    <row r="2" spans="1:11" ht="15.75" thickBot="1" x14ac:dyDescent="0.3">
      <c r="C2" s="122" t="s">
        <v>75</v>
      </c>
      <c r="D2" s="122"/>
      <c r="E2" s="122"/>
      <c r="F2" s="122"/>
    </row>
    <row r="3" spans="1:11" ht="15.75" thickBot="1" x14ac:dyDescent="0.3">
      <c r="A3" s="58"/>
      <c r="B3" s="59"/>
      <c r="C3" s="59"/>
      <c r="D3" s="59"/>
      <c r="E3" s="59"/>
      <c r="F3" s="59"/>
      <c r="G3" s="59"/>
      <c r="H3" s="107" t="s">
        <v>2</v>
      </c>
      <c r="I3" s="20"/>
    </row>
    <row r="4" spans="1:11" x14ac:dyDescent="0.25">
      <c r="A4" s="21" t="s">
        <v>88</v>
      </c>
      <c r="B4" s="22"/>
      <c r="C4" s="22"/>
      <c r="D4" s="22"/>
      <c r="E4" s="22"/>
      <c r="F4" s="22"/>
      <c r="G4" s="22"/>
      <c r="H4" s="143">
        <v>154371.27999999997</v>
      </c>
      <c r="I4" s="124"/>
    </row>
    <row r="5" spans="1:11" x14ac:dyDescent="0.25">
      <c r="A5" s="92"/>
      <c r="B5" s="109"/>
      <c r="C5" s="109"/>
      <c r="D5" s="109"/>
      <c r="E5" s="109"/>
      <c r="F5" s="109"/>
      <c r="G5" s="93"/>
      <c r="H5" s="92"/>
      <c r="I5" s="93"/>
    </row>
    <row r="6" spans="1:11" x14ac:dyDescent="0.25">
      <c r="A6" s="21" t="s">
        <v>104</v>
      </c>
      <c r="B6" s="22"/>
      <c r="C6" s="22"/>
      <c r="D6" s="22"/>
      <c r="E6" s="22"/>
      <c r="F6" s="22"/>
      <c r="G6" s="22"/>
      <c r="H6" s="92">
        <v>22081.97</v>
      </c>
      <c r="I6" s="93"/>
    </row>
    <row r="7" spans="1:11" x14ac:dyDescent="0.25">
      <c r="A7" s="89" t="s">
        <v>68</v>
      </c>
      <c r="B7" s="90"/>
      <c r="C7" s="90"/>
      <c r="D7" s="90"/>
      <c r="E7" s="90"/>
      <c r="F7" s="90"/>
      <c r="G7" s="152"/>
      <c r="H7" s="42">
        <v>19171.37</v>
      </c>
      <c r="I7" s="43"/>
    </row>
    <row r="8" spans="1:11" x14ac:dyDescent="0.25">
      <c r="A8" s="81" t="s">
        <v>54</v>
      </c>
      <c r="B8" s="82"/>
      <c r="C8" s="82"/>
      <c r="D8" s="82"/>
      <c r="E8" s="82"/>
      <c r="F8" s="82"/>
      <c r="G8" s="83"/>
      <c r="H8" s="87">
        <v>4020</v>
      </c>
      <c r="I8" s="88"/>
    </row>
    <row r="9" spans="1:11" ht="15.75" thickBot="1" x14ac:dyDescent="0.3">
      <c r="A9" s="81"/>
      <c r="B9" s="82"/>
      <c r="C9" s="82"/>
      <c r="D9" s="82"/>
      <c r="E9" s="82"/>
      <c r="F9" s="82"/>
      <c r="G9" s="148"/>
      <c r="H9" s="79"/>
      <c r="I9" s="80"/>
    </row>
    <row r="10" spans="1:11" ht="15.75" thickBot="1" x14ac:dyDescent="0.3">
      <c r="A10" s="61" t="s">
        <v>65</v>
      </c>
      <c r="B10" s="62"/>
      <c r="C10" s="62"/>
      <c r="D10" s="62"/>
      <c r="E10" s="62"/>
      <c r="F10" s="62"/>
      <c r="G10" s="151"/>
      <c r="H10" s="98">
        <f>H11+H12+H13+H14+H15+H17+H18+H30+H20+H21+H22+H23+H24+H25+H26+H19</f>
        <v>73773.8</v>
      </c>
      <c r="I10" s="133"/>
    </row>
    <row r="11" spans="1:11" x14ac:dyDescent="0.25">
      <c r="A11" s="100" t="s">
        <v>60</v>
      </c>
      <c r="B11" s="101"/>
      <c r="C11" s="101"/>
      <c r="D11" s="101"/>
      <c r="E11" s="101"/>
      <c r="F11" s="101"/>
      <c r="G11" s="101"/>
      <c r="H11" s="118">
        <v>0</v>
      </c>
      <c r="I11" s="119"/>
      <c r="K11" s="1"/>
    </row>
    <row r="12" spans="1:11" x14ac:dyDescent="0.25">
      <c r="A12" s="81" t="s">
        <v>4</v>
      </c>
      <c r="B12" s="82"/>
      <c r="C12" s="82"/>
      <c r="D12" s="82"/>
      <c r="E12" s="82"/>
      <c r="F12" s="82"/>
      <c r="G12" s="148"/>
      <c r="H12" s="79"/>
      <c r="I12" s="80"/>
    </row>
    <row r="13" spans="1:11" x14ac:dyDescent="0.25">
      <c r="A13" s="81" t="s">
        <v>5</v>
      </c>
      <c r="B13" s="82"/>
      <c r="C13" s="82"/>
      <c r="D13" s="82"/>
      <c r="E13" s="82"/>
      <c r="F13" s="82"/>
      <c r="G13" s="148"/>
      <c r="H13" s="79"/>
      <c r="I13" s="80"/>
    </row>
    <row r="14" spans="1:11" x14ac:dyDescent="0.25">
      <c r="A14" s="81" t="s">
        <v>6</v>
      </c>
      <c r="B14" s="82"/>
      <c r="C14" s="82"/>
      <c r="D14" s="82"/>
      <c r="E14" s="82"/>
      <c r="F14" s="82"/>
      <c r="G14" s="148"/>
      <c r="H14" s="79">
        <v>990.42</v>
      </c>
      <c r="I14" s="80"/>
    </row>
    <row r="15" spans="1:11" x14ac:dyDescent="0.25">
      <c r="A15" s="76" t="s">
        <v>7</v>
      </c>
      <c r="B15" s="77"/>
      <c r="C15" s="77"/>
      <c r="D15" s="77"/>
      <c r="E15" s="77"/>
      <c r="F15" s="77"/>
      <c r="G15" s="150"/>
      <c r="H15" s="79"/>
      <c r="I15" s="80"/>
    </row>
    <row r="16" spans="1:11" x14ac:dyDescent="0.25">
      <c r="A16" s="76"/>
      <c r="B16" s="77"/>
      <c r="C16" s="77"/>
      <c r="D16" s="77"/>
      <c r="E16" s="77"/>
      <c r="F16" s="77"/>
      <c r="G16" s="150"/>
      <c r="H16" s="79"/>
      <c r="I16" s="80"/>
    </row>
    <row r="17" spans="1:9" x14ac:dyDescent="0.25">
      <c r="A17" s="81" t="s">
        <v>9</v>
      </c>
      <c r="B17" s="82"/>
      <c r="C17" s="82"/>
      <c r="D17" s="82"/>
      <c r="E17" s="82"/>
      <c r="F17" s="82"/>
      <c r="G17" s="148"/>
      <c r="H17" s="79"/>
      <c r="I17" s="80"/>
    </row>
    <row r="18" spans="1:9" x14ac:dyDescent="0.25">
      <c r="A18" s="84" t="s">
        <v>0</v>
      </c>
      <c r="B18" s="85"/>
      <c r="C18" s="85"/>
      <c r="D18" s="85"/>
      <c r="E18" s="85"/>
      <c r="F18" s="85"/>
      <c r="G18" s="149"/>
      <c r="H18" s="79">
        <v>0</v>
      </c>
      <c r="I18" s="80"/>
    </row>
    <row r="19" spans="1:9" x14ac:dyDescent="0.25">
      <c r="A19" s="81" t="s">
        <v>53</v>
      </c>
      <c r="B19" s="82"/>
      <c r="C19" s="82"/>
      <c r="D19" s="82"/>
      <c r="E19" s="82"/>
      <c r="F19" s="82"/>
      <c r="G19" s="148"/>
      <c r="H19" s="87">
        <v>1095</v>
      </c>
      <c r="I19" s="88"/>
    </row>
    <row r="20" spans="1:9" x14ac:dyDescent="0.25">
      <c r="A20" s="40" t="s">
        <v>11</v>
      </c>
      <c r="B20" s="41"/>
      <c r="C20" s="41"/>
      <c r="D20" s="41"/>
      <c r="E20" s="41"/>
      <c r="F20" s="41"/>
      <c r="G20" s="41"/>
      <c r="H20" s="87">
        <v>2094.7199999999998</v>
      </c>
      <c r="I20" s="88"/>
    </row>
    <row r="21" spans="1:9" x14ac:dyDescent="0.25">
      <c r="A21" s="40" t="s">
        <v>17</v>
      </c>
      <c r="B21" s="41"/>
      <c r="C21" s="41"/>
      <c r="D21" s="41"/>
      <c r="E21" s="41"/>
      <c r="F21" s="41"/>
      <c r="G21" s="41"/>
      <c r="H21" s="38"/>
      <c r="I21" s="39"/>
    </row>
    <row r="22" spans="1:9" x14ac:dyDescent="0.25">
      <c r="A22" s="40" t="s">
        <v>18</v>
      </c>
      <c r="B22" s="41"/>
      <c r="C22" s="41"/>
      <c r="D22" s="41"/>
      <c r="E22" s="41"/>
      <c r="F22" s="41"/>
      <c r="G22" s="41"/>
      <c r="H22" s="49"/>
      <c r="I22" s="50"/>
    </row>
    <row r="23" spans="1:9" x14ac:dyDescent="0.25">
      <c r="A23" s="40" t="s">
        <v>12</v>
      </c>
      <c r="B23" s="41"/>
      <c r="C23" s="41"/>
      <c r="D23" s="41"/>
      <c r="E23" s="41"/>
      <c r="F23" s="41"/>
      <c r="G23" s="41"/>
      <c r="H23" s="87">
        <v>12623.77</v>
      </c>
      <c r="I23" s="88"/>
    </row>
    <row r="24" spans="1:9" x14ac:dyDescent="0.25">
      <c r="A24" s="40" t="s">
        <v>51</v>
      </c>
      <c r="B24" s="41"/>
      <c r="C24" s="41"/>
      <c r="D24" s="41"/>
      <c r="E24" s="41"/>
      <c r="F24" s="41"/>
      <c r="G24" s="41"/>
      <c r="H24" s="38">
        <v>42574.3</v>
      </c>
      <c r="I24" s="39"/>
    </row>
    <row r="25" spans="1:9" x14ac:dyDescent="0.25">
      <c r="A25" s="40" t="s">
        <v>13</v>
      </c>
      <c r="B25" s="41"/>
      <c r="C25" s="41"/>
      <c r="D25" s="41"/>
      <c r="E25" s="41"/>
      <c r="F25" s="41"/>
      <c r="G25" s="41"/>
      <c r="H25" s="49">
        <v>13070.31</v>
      </c>
      <c r="I25" s="50"/>
    </row>
    <row r="26" spans="1:9" ht="15.75" thickBot="1" x14ac:dyDescent="0.3">
      <c r="A26" s="66" t="s">
        <v>50</v>
      </c>
      <c r="B26" s="67"/>
      <c r="C26" s="67"/>
      <c r="D26" s="67"/>
      <c r="E26" s="67"/>
      <c r="F26" s="67"/>
      <c r="G26" s="67"/>
      <c r="H26" s="69">
        <v>1325.28</v>
      </c>
      <c r="I26" s="70"/>
    </row>
    <row r="27" spans="1:9" s="1" customFormat="1" ht="15.75" thickBot="1" x14ac:dyDescent="0.3">
      <c r="A27" s="61" t="s">
        <v>64</v>
      </c>
      <c r="B27" s="62"/>
      <c r="C27" s="62"/>
      <c r="D27" s="62"/>
      <c r="E27" s="62"/>
      <c r="F27" s="62"/>
      <c r="G27" s="63"/>
      <c r="H27" s="64">
        <v>76116.67</v>
      </c>
      <c r="I27" s="65"/>
    </row>
    <row r="28" spans="1:9" ht="15.75" thickBot="1" x14ac:dyDescent="0.3">
      <c r="A28" s="140"/>
      <c r="B28" s="141"/>
      <c r="C28" s="141"/>
      <c r="D28" s="141"/>
      <c r="E28" s="141"/>
      <c r="F28" s="141"/>
      <c r="G28" s="142"/>
      <c r="H28" s="140"/>
      <c r="I28" s="142"/>
    </row>
    <row r="29" spans="1:9" ht="15.75" thickBot="1" x14ac:dyDescent="0.3">
      <c r="A29" s="17" t="s">
        <v>67</v>
      </c>
      <c r="B29" s="18"/>
      <c r="C29" s="18"/>
      <c r="D29" s="18"/>
      <c r="E29" s="18"/>
      <c r="F29" s="18"/>
      <c r="G29" s="18"/>
      <c r="H29" s="19">
        <f>H31</f>
        <v>196</v>
      </c>
      <c r="I29" s="20"/>
    </row>
    <row r="30" spans="1:9" x14ac:dyDescent="0.25">
      <c r="A30" s="113" t="s">
        <v>122</v>
      </c>
      <c r="B30" s="114"/>
      <c r="C30" s="114"/>
      <c r="D30" s="114"/>
      <c r="E30" s="114"/>
      <c r="F30" s="114"/>
      <c r="G30" s="114"/>
      <c r="H30" s="116"/>
      <c r="I30" s="117"/>
    </row>
    <row r="31" spans="1:9" x14ac:dyDescent="0.25">
      <c r="A31" s="71" t="s">
        <v>125</v>
      </c>
      <c r="B31" s="72"/>
      <c r="C31" s="72"/>
      <c r="D31" s="72"/>
      <c r="E31" s="72"/>
      <c r="F31" s="72"/>
      <c r="G31" s="73"/>
      <c r="H31" s="74">
        <v>196</v>
      </c>
      <c r="I31" s="75"/>
    </row>
    <row r="32" spans="1:9" ht="15.75" thickBot="1" x14ac:dyDescent="0.3">
      <c r="A32" s="190"/>
      <c r="B32" s="188"/>
      <c r="C32" s="188"/>
      <c r="D32" s="188"/>
      <c r="E32" s="188"/>
      <c r="F32" s="188"/>
      <c r="G32" s="189"/>
      <c r="H32" s="111"/>
      <c r="I32" s="112"/>
    </row>
    <row r="33" spans="1:9" ht="15.75" thickBot="1" x14ac:dyDescent="0.3">
      <c r="A33" s="17" t="s">
        <v>14</v>
      </c>
      <c r="B33" s="18"/>
      <c r="C33" s="18"/>
      <c r="D33" s="18"/>
      <c r="E33" s="18"/>
      <c r="F33" s="18"/>
      <c r="G33" s="18"/>
      <c r="H33" s="19">
        <f>H10+H29</f>
        <v>73969.8</v>
      </c>
      <c r="I33" s="52"/>
    </row>
    <row r="34" spans="1:9" x14ac:dyDescent="0.25">
      <c r="A34" s="53"/>
      <c r="B34" s="54"/>
      <c r="C34" s="54"/>
      <c r="D34" s="54"/>
      <c r="E34" s="54"/>
      <c r="F34" s="54"/>
      <c r="G34" s="54"/>
      <c r="H34" s="56"/>
      <c r="I34" s="57"/>
    </row>
    <row r="35" spans="1:9" x14ac:dyDescent="0.25">
      <c r="A35" s="21" t="s">
        <v>90</v>
      </c>
      <c r="B35" s="22"/>
      <c r="C35" s="22"/>
      <c r="D35" s="22"/>
      <c r="E35" s="22"/>
      <c r="F35" s="22"/>
      <c r="G35" s="22"/>
      <c r="H35" s="23">
        <f>H4+H10-H27</f>
        <v>152028.40999999997</v>
      </c>
      <c r="I35" s="24"/>
    </row>
    <row r="36" spans="1:9" x14ac:dyDescent="0.25">
      <c r="A36" s="21" t="s">
        <v>105</v>
      </c>
      <c r="B36" s="22"/>
      <c r="C36" s="22"/>
      <c r="D36" s="22"/>
      <c r="E36" s="22"/>
      <c r="F36" s="22"/>
      <c r="G36" s="22"/>
      <c r="H36" s="23">
        <f>H6+H7+H8-H29</f>
        <v>45077.34</v>
      </c>
      <c r="I36" s="24"/>
    </row>
    <row r="37" spans="1:9" x14ac:dyDescent="0.25">
      <c r="A37" s="89"/>
      <c r="B37" s="90"/>
      <c r="C37" s="90"/>
      <c r="D37" s="90"/>
      <c r="E37" s="90"/>
      <c r="F37" s="90"/>
      <c r="G37" s="152"/>
      <c r="H37" s="92"/>
      <c r="I37" s="93"/>
    </row>
    <row r="38" spans="1:9" x14ac:dyDescent="0.25">
      <c r="A38" s="81" t="s">
        <v>15</v>
      </c>
      <c r="B38" s="82"/>
      <c r="C38" s="82"/>
      <c r="D38" s="82"/>
      <c r="E38" s="82"/>
      <c r="F38" s="82"/>
      <c r="G38" s="148"/>
      <c r="H38" s="79"/>
      <c r="I38" s="80"/>
    </row>
    <row r="39" spans="1:9" x14ac:dyDescent="0.25">
      <c r="A39" s="40" t="s">
        <v>16</v>
      </c>
      <c r="B39" s="41"/>
      <c r="C39" s="41"/>
      <c r="D39" s="41"/>
      <c r="E39" s="41"/>
      <c r="F39" s="41"/>
      <c r="G39" s="41"/>
      <c r="H39" s="23">
        <v>12.5</v>
      </c>
      <c r="I39" s="24"/>
    </row>
    <row r="40" spans="1:9" ht="15.75" thickBot="1" x14ac:dyDescent="0.3">
      <c r="A40" s="44" t="s">
        <v>55</v>
      </c>
      <c r="B40" s="45"/>
      <c r="C40" s="45"/>
      <c r="D40" s="45"/>
      <c r="E40" s="45"/>
      <c r="F40" s="45"/>
      <c r="G40" s="45"/>
      <c r="H40" s="111">
        <f>(H10/H27+H29/H7)*H39</f>
        <v>12.243044908312433</v>
      </c>
      <c r="I40" s="112"/>
    </row>
    <row r="43" spans="1:9" x14ac:dyDescent="0.25">
      <c r="A43" s="35" t="s">
        <v>19</v>
      </c>
      <c r="B43" s="35"/>
      <c r="C43" s="35"/>
      <c r="G43" s="35" t="s">
        <v>20</v>
      </c>
      <c r="H43" s="35"/>
      <c r="I43" s="35"/>
    </row>
  </sheetData>
  <mergeCells count="78">
    <mergeCell ref="A31:G31"/>
    <mergeCell ref="H31:I31"/>
    <mergeCell ref="A32:G32"/>
    <mergeCell ref="H32:I32"/>
    <mergeCell ref="A40:G40"/>
    <mergeCell ref="H40:I40"/>
    <mergeCell ref="H34:I34"/>
    <mergeCell ref="A35:G35"/>
    <mergeCell ref="H35:I35"/>
    <mergeCell ref="A43:C43"/>
    <mergeCell ref="G43:I43"/>
    <mergeCell ref="A8:G8"/>
    <mergeCell ref="H8:I8"/>
    <mergeCell ref="H19:I19"/>
    <mergeCell ref="A37:G37"/>
    <mergeCell ref="H37:I37"/>
    <mergeCell ref="A38:G38"/>
    <mergeCell ref="H38:I38"/>
    <mergeCell ref="A39:G39"/>
    <mergeCell ref="H39:I39"/>
    <mergeCell ref="A36:G36"/>
    <mergeCell ref="H36:I36"/>
    <mergeCell ref="A33:G33"/>
    <mergeCell ref="H33:I33"/>
    <mergeCell ref="A34:G34"/>
    <mergeCell ref="H24:I24"/>
    <mergeCell ref="A25:G25"/>
    <mergeCell ref="H25:I25"/>
    <mergeCell ref="A26:G26"/>
    <mergeCell ref="H26:I26"/>
    <mergeCell ref="A30:G30"/>
    <mergeCell ref="H30:I30"/>
    <mergeCell ref="A20:G20"/>
    <mergeCell ref="H20:I20"/>
    <mergeCell ref="A19:G19"/>
    <mergeCell ref="A21:G21"/>
    <mergeCell ref="H21:I21"/>
    <mergeCell ref="A22:G22"/>
    <mergeCell ref="H22:I22"/>
    <mergeCell ref="A23:G23"/>
    <mergeCell ref="H23:I23"/>
    <mergeCell ref="A28:G28"/>
    <mergeCell ref="H28:I28"/>
    <mergeCell ref="A29:G29"/>
    <mergeCell ref="H29:I29"/>
    <mergeCell ref="A24:G24"/>
    <mergeCell ref="A12:G12"/>
    <mergeCell ref="H12:I12"/>
    <mergeCell ref="A13:G13"/>
    <mergeCell ref="H13:I13"/>
    <mergeCell ref="A18:G18"/>
    <mergeCell ref="H18:I18"/>
    <mergeCell ref="A7:G7"/>
    <mergeCell ref="H7:I7"/>
    <mergeCell ref="A9:G9"/>
    <mergeCell ref="H9:I9"/>
    <mergeCell ref="A27:G27"/>
    <mergeCell ref="H27:I27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Крас 41А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  <vt:lpstr>Виног 224 9</vt:lpstr>
      <vt:lpstr>Красн 13</vt:lpstr>
      <vt:lpstr>Цве бул 11</vt:lpstr>
      <vt:lpstr>Чайк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2017-03-24T12:31:36Z</cp:lastPrinted>
  <dcterms:created xsi:type="dcterms:W3CDTF">2014-09-05T04:32:54Z</dcterms:created>
  <dcterms:modified xsi:type="dcterms:W3CDTF">2017-03-27T07:02:08Z</dcterms:modified>
</cp:coreProperties>
</file>