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15" windowWidth="17115" windowHeight="6930" firstSheet="21" activeTab="27"/>
  </bookViews>
  <sheets>
    <sheet name="Крас 41А " sheetId="28" r:id="rId1"/>
    <sheet name="Цв бул 31 " sheetId="30" r:id="rId2"/>
    <sheet name="Пир 34 1" sheetId="31" r:id="rId3"/>
    <sheet name="пирог 6А" sheetId="32" r:id="rId4"/>
    <sheet name="гаг 44" sheetId="33" r:id="rId5"/>
    <sheet name="Гаг 25 " sheetId="34" r:id="rId6"/>
    <sheet name="Гуков 10 " sheetId="35" r:id="rId7"/>
    <sheet name="Полт 19 6 " sheetId="36" r:id="rId8"/>
    <sheet name="Пирог 34 2 " sheetId="37" r:id="rId9"/>
    <sheet name="Красн 39" sheetId="38" r:id="rId10"/>
    <sheet name="Гаг 20 " sheetId="39" r:id="rId11"/>
    <sheet name="Гаг 23" sheetId="40" r:id="rId12"/>
    <sheet name="Гаг 29А " sheetId="41" r:id="rId13"/>
    <sheet name="Гаг 48 " sheetId="42" r:id="rId14"/>
    <sheet name="Гаг 50" sheetId="43" r:id="rId15"/>
    <sheet name="Гаг 62" sheetId="45" r:id="rId16"/>
    <sheet name="Карл Л 13" sheetId="46" r:id="rId17"/>
    <sheet name="Крас 15 " sheetId="47" r:id="rId18"/>
    <sheet name="Крас 39А " sheetId="48" r:id="rId19"/>
    <sheet name="Новос 13" sheetId="49" r:id="rId20"/>
    <sheet name="Чайк 31" sheetId="50" r:id="rId21"/>
    <sheet name="Чайк 33 " sheetId="51" r:id="rId22"/>
    <sheet name="Гаг40 " sheetId="52" r:id="rId23"/>
    <sheet name="Пирог 20 " sheetId="53" r:id="rId24"/>
    <sheet name="Цвет бул.44 " sheetId="54" r:id="rId25"/>
    <sheet name="Виног 224 9" sheetId="55" r:id="rId26"/>
    <sheet name="Красн 13" sheetId="56" r:id="rId27"/>
    <sheet name="Цве бул 11" sheetId="57" r:id="rId28"/>
    <sheet name="Чайк 6" sheetId="58" r:id="rId29"/>
    <sheet name="Остров 47" sheetId="59" r:id="rId30"/>
  </sheets>
  <calcPr calcId="144525"/>
</workbook>
</file>

<file path=xl/calcChain.xml><?xml version="1.0" encoding="utf-8"?>
<calcChain xmlns="http://schemas.openxmlformats.org/spreadsheetml/2006/main">
  <c r="H41" i="57" l="1"/>
  <c r="H40" i="31" l="1"/>
  <c r="H43" i="28" l="1"/>
  <c r="H41" i="59" l="1"/>
  <c r="H10" i="59" l="1"/>
  <c r="H46" i="59" l="1"/>
  <c r="H29" i="59" l="1"/>
  <c r="H45" i="59"/>
  <c r="H30" i="58" l="1"/>
  <c r="H9" i="57"/>
  <c r="H42" i="56" l="1"/>
  <c r="H29" i="56" l="1"/>
  <c r="H30" i="54"/>
  <c r="H30" i="53"/>
  <c r="H29" i="51"/>
  <c r="H30" i="50"/>
  <c r="H29" i="49"/>
  <c r="H29" i="48" l="1"/>
  <c r="H28" i="47"/>
  <c r="H29" i="45"/>
  <c r="H40" i="42" l="1"/>
  <c r="H28" i="42"/>
  <c r="H29" i="38" l="1"/>
  <c r="H29" i="36" l="1"/>
  <c r="H42" i="35" l="1"/>
  <c r="H43" i="35"/>
  <c r="H35" i="35" l="1"/>
  <c r="H10" i="35"/>
  <c r="H29" i="35"/>
  <c r="H29" i="34"/>
  <c r="H42" i="31" l="1"/>
  <c r="H29" i="31" l="1"/>
  <c r="H39" i="30"/>
  <c r="H29" i="28"/>
  <c r="H44" i="59" l="1"/>
  <c r="H43" i="59"/>
  <c r="H43" i="58"/>
  <c r="H43" i="57"/>
  <c r="H50" i="59" l="1"/>
  <c r="H42" i="54" l="1"/>
  <c r="H42" i="53"/>
  <c r="H43" i="52" l="1"/>
  <c r="H41" i="51"/>
  <c r="H46" i="50"/>
  <c r="H42" i="48"/>
  <c r="H41" i="49"/>
  <c r="H41" i="47" l="1"/>
  <c r="H41" i="46" l="1"/>
  <c r="H43" i="45"/>
  <c r="H40" i="43"/>
  <c r="H40" i="41" l="1"/>
  <c r="H41" i="40"/>
  <c r="H40" i="39"/>
  <c r="H40" i="37" l="1"/>
  <c r="H41" i="38"/>
  <c r="H41" i="34"/>
  <c r="H40" i="33"/>
  <c r="H40" i="32"/>
  <c r="H40" i="30" l="1"/>
  <c r="H45" i="28" l="1"/>
  <c r="H29" i="57" l="1"/>
  <c r="H42" i="57" s="1"/>
  <c r="H29" i="52"/>
  <c r="H29" i="46" l="1"/>
  <c r="H29" i="43"/>
  <c r="H29" i="40" l="1"/>
  <c r="H29" i="37" l="1"/>
  <c r="H29" i="33" l="1"/>
  <c r="H39" i="32" l="1"/>
  <c r="H10" i="46" l="1"/>
  <c r="H45" i="46" s="1"/>
  <c r="H10" i="51" l="1"/>
  <c r="H45" i="51" s="1"/>
  <c r="H42" i="58" l="1"/>
  <c r="H35" i="55" l="1"/>
  <c r="H10" i="55"/>
  <c r="H39" i="55" l="1"/>
  <c r="H10" i="39" l="1"/>
  <c r="H44" i="39" s="1"/>
  <c r="H40" i="34" l="1"/>
  <c r="H28" i="41" l="1"/>
  <c r="H39" i="41" l="1"/>
  <c r="H40" i="47" l="1"/>
  <c r="H41" i="56" l="1"/>
  <c r="H41" i="53" l="1"/>
  <c r="H10" i="38" l="1"/>
  <c r="H10" i="37"/>
  <c r="H44" i="37" s="1"/>
  <c r="H45" i="38" l="1"/>
  <c r="H41" i="54"/>
  <c r="H10" i="58" l="1"/>
  <c r="H47" i="58" s="1"/>
  <c r="H9" i="56"/>
  <c r="H46" i="56" s="1"/>
  <c r="H42" i="52"/>
  <c r="H40" i="49"/>
  <c r="H40" i="46"/>
  <c r="H47" i="57" l="1"/>
  <c r="H39" i="58"/>
  <c r="H41" i="58"/>
  <c r="H38" i="56"/>
  <c r="H40" i="56"/>
  <c r="H32" i="55"/>
  <c r="H34" i="55"/>
  <c r="H39" i="39" l="1"/>
  <c r="H10" i="54" l="1"/>
  <c r="H46" i="54" s="1"/>
  <c r="H10" i="53"/>
  <c r="H46" i="53" s="1"/>
  <c r="H40" i="54" l="1"/>
  <c r="H40" i="53"/>
  <c r="H38" i="54"/>
  <c r="H38" i="53"/>
  <c r="H39" i="33" l="1"/>
  <c r="H39" i="42" l="1"/>
  <c r="H10" i="28" l="1"/>
  <c r="H49" i="28" s="1"/>
  <c r="H41" i="31" l="1"/>
  <c r="H10" i="52" l="1"/>
  <c r="H47" i="52" s="1"/>
  <c r="H37" i="51"/>
  <c r="H10" i="50"/>
  <c r="H50" i="50" s="1"/>
  <c r="H10" i="49"/>
  <c r="H45" i="49" s="1"/>
  <c r="H10" i="48"/>
  <c r="H46" i="48" s="1"/>
  <c r="H9" i="47"/>
  <c r="H45" i="47" s="1"/>
  <c r="H10" i="45"/>
  <c r="H47" i="45" s="1"/>
  <c r="H10" i="43"/>
  <c r="H44" i="43" s="1"/>
  <c r="H9" i="42"/>
  <c r="H44" i="42" s="1"/>
  <c r="H10" i="41"/>
  <c r="H44" i="41" s="1"/>
  <c r="H10" i="40"/>
  <c r="H45" i="40" s="1"/>
  <c r="H10" i="34"/>
  <c r="H45" i="34" s="1"/>
  <c r="H10" i="33"/>
  <c r="H44" i="33" s="1"/>
  <c r="H10" i="32"/>
  <c r="H44" i="32" s="1"/>
  <c r="H46" i="35" l="1"/>
  <c r="H41" i="35"/>
  <c r="H39" i="52"/>
  <c r="H37" i="47"/>
  <c r="H37" i="40"/>
  <c r="H41" i="52"/>
  <c r="H39" i="51"/>
  <c r="H44" i="50"/>
  <c r="H39" i="49"/>
  <c r="H40" i="48"/>
  <c r="H39" i="46"/>
  <c r="H41" i="45"/>
  <c r="H38" i="43"/>
  <c r="H38" i="42"/>
  <c r="H38" i="41"/>
  <c r="H39" i="40"/>
  <c r="H38" i="39"/>
  <c r="H39" i="38"/>
  <c r="H39" i="34"/>
  <c r="H38" i="33"/>
  <c r="H38" i="32"/>
  <c r="H38" i="37"/>
  <c r="H39" i="47"/>
  <c r="H10" i="30"/>
  <c r="H44" i="30" s="1"/>
  <c r="H38" i="30" l="1"/>
  <c r="H10" i="36"/>
  <c r="H41" i="36" s="1"/>
  <c r="H37" i="36"/>
  <c r="H36" i="36" l="1"/>
  <c r="H40" i="51"/>
  <c r="H45" i="50" l="1"/>
  <c r="H42" i="50" l="1"/>
  <c r="H37" i="49" l="1"/>
  <c r="H41" i="48"/>
  <c r="H38" i="48" l="1"/>
  <c r="H42" i="45" l="1"/>
  <c r="H39" i="43"/>
  <c r="H37" i="46" l="1"/>
  <c r="H39" i="45"/>
  <c r="H36" i="43"/>
  <c r="H36" i="42" l="1"/>
  <c r="H40" i="40"/>
  <c r="H36" i="41" l="1"/>
  <c r="H36" i="39" l="1"/>
  <c r="H40" i="38" l="1"/>
  <c r="H37" i="38" l="1"/>
  <c r="H39" i="37"/>
  <c r="H36" i="37" l="1"/>
  <c r="H34" i="36" l="1"/>
  <c r="H37" i="34" l="1"/>
  <c r="H36" i="33"/>
  <c r="H10" i="31" l="1"/>
  <c r="H46" i="31" l="1"/>
  <c r="H36" i="32"/>
  <c r="H38" i="31" l="1"/>
  <c r="H36" i="30" l="1"/>
  <c r="H44" i="28" l="1"/>
  <c r="H41" i="28"/>
</calcChain>
</file>

<file path=xl/sharedStrings.xml><?xml version="1.0" encoding="utf-8"?>
<sst xmlns="http://schemas.openxmlformats.org/spreadsheetml/2006/main" count="1187" uniqueCount="179">
  <si>
    <t>ВДГО</t>
  </si>
  <si>
    <t>ОПЛАЧЕНО</t>
  </si>
  <si>
    <t>Сумма (руб.)</t>
  </si>
  <si>
    <t>Общеэксплуатационные расходы</t>
  </si>
  <si>
    <t>ремонт кровли, прочистка ливнестоков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</si>
  <si>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</si>
  <si>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</si>
  <si>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</si>
  <si>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ремонт подъездов</t>
  </si>
  <si>
    <t>ремонт инженерных сетей</t>
  </si>
  <si>
    <t>текущий и заявочный ремонт</t>
  </si>
  <si>
    <t>Обслуживание банка</t>
  </si>
  <si>
    <t>Аварийная служба</t>
  </si>
  <si>
    <t>Начисление на з/плату</t>
  </si>
  <si>
    <t>ВСЕГО</t>
  </si>
  <si>
    <t>Справочно:</t>
  </si>
  <si>
    <t>Тариф за 1 кв.м. общей площади</t>
  </si>
  <si>
    <t>Аренда помещения</t>
  </si>
  <si>
    <t>Благоустройство</t>
  </si>
  <si>
    <t>Директор ООО "УПРАВА"</t>
  </si>
  <si>
    <t>Д.Г.Чернов</t>
  </si>
  <si>
    <t>Расходы ООО "Управа" по ул. Красноармейская № 41А</t>
  </si>
  <si>
    <t>Расходы ООО "Управа" по ул. Цветной бульвар № 31</t>
  </si>
  <si>
    <t>Расходы ООО "Управа" по ул. Пирогова № 6А</t>
  </si>
  <si>
    <t>Расходы ООО "Управа" по ул. Гагарина № 44</t>
  </si>
  <si>
    <t>Расходы ООО "Управа" по ул. Гагарина № 25</t>
  </si>
  <si>
    <t>Расходы ООО "Управа" по ул. Пер. Гуковский № 10</t>
  </si>
  <si>
    <t>Расходы ООО "Управа" по ул. Полтавская № 19/6</t>
  </si>
  <si>
    <t>Расходы ООО "Управа" по ул. Пирогова № 20</t>
  </si>
  <si>
    <t>Расходы ООО "Управа" по ул. Цветной бульвар № 44</t>
  </si>
  <si>
    <t>Расходы ООО "Управа" по ул. Гагарина № 40</t>
  </si>
  <si>
    <t>Расходы ООО "Управа" по ул. Красноармейская № 39</t>
  </si>
  <si>
    <t>-</t>
  </si>
  <si>
    <t>ОПЛАТА</t>
  </si>
  <si>
    <t>Расходы ООО "Управа" по ул. Пирогова № 34 корп.1</t>
  </si>
  <si>
    <t>Расходы ООО "Управа" по ул. Пирогова № 34 корп.2</t>
  </si>
  <si>
    <t>Расходы ООО "Управа" по ул. Гагарина № 20</t>
  </si>
  <si>
    <t>Расходы ООО "Управа" по ул. Гагарина № 23</t>
  </si>
  <si>
    <t>Расходы ООО "Управа" по ул. Гагарина № 29А</t>
  </si>
  <si>
    <t>Расходы ООО "Управа" по ул. Гагарина № 48</t>
  </si>
  <si>
    <t>Расходы ООО "Управа" по ул. Гагарина № 50</t>
  </si>
  <si>
    <t>Расходы ООО "Управа" по ул. Гагарина, д.62</t>
  </si>
  <si>
    <t>Расходы ООО "Управа" по ул. Карла Либкнехта № 13</t>
  </si>
  <si>
    <t>Расходы ООО "Управа" по ул. Красноармейская №15</t>
  </si>
  <si>
    <t>Расходы ООО "Управа" по ул. Красноармейская № 39 А</t>
  </si>
  <si>
    <t xml:space="preserve">                              Д.Г.  Чернов</t>
  </si>
  <si>
    <t>Расходы ООО "Управа" по ул. Новоселов № 13</t>
  </si>
  <si>
    <t>Расходы ООО "Управа" по ул. Чайковского № 31</t>
  </si>
  <si>
    <t>Расходы ООО "Управа" по ул. Чайковского № 33</t>
  </si>
  <si>
    <t>Налог ЕНВД</t>
  </si>
  <si>
    <t>З/плата работников организации</t>
  </si>
  <si>
    <t>ЛЬГОТА  (домком)</t>
  </si>
  <si>
    <t>ЛЬГОТА (домком)</t>
  </si>
  <si>
    <t>Оборудование размещенное на МДК</t>
  </si>
  <si>
    <t xml:space="preserve">Фактический расход на 1 кв.м. общ. площади </t>
  </si>
  <si>
    <t xml:space="preserve">З/плата работников организации </t>
  </si>
  <si>
    <t xml:space="preserve">З/плата работников </t>
  </si>
  <si>
    <t xml:space="preserve">Фактическая оплата за 1 кв.м. </t>
  </si>
  <si>
    <t xml:space="preserve">Фактическая оплата за 1 кв.м. общей площади </t>
  </si>
  <si>
    <t>Общеэксплуатационные расходы (материалы)</t>
  </si>
  <si>
    <t>Общеэксплуатационные расходы (-аванс)</t>
  </si>
  <si>
    <t xml:space="preserve"> </t>
  </si>
  <si>
    <t xml:space="preserve">                                                                         </t>
  </si>
  <si>
    <t>ОПЛАЧЕНО за содержание</t>
  </si>
  <si>
    <t>Начислено за содержание</t>
  </si>
  <si>
    <t>Начислено за содержпние</t>
  </si>
  <si>
    <t>Расходы по текущему ремонту:</t>
  </si>
  <si>
    <t>ОПЛАЧЕНО за текущий ремонт</t>
  </si>
  <si>
    <t>ОПЛАЧЕНО по текущему ремонту</t>
  </si>
  <si>
    <t>Расходы ООО "Управа" по ул. Виноградная № 224/9</t>
  </si>
  <si>
    <t>Расходы ООО "Управа" по ул. Красноармейская № 13</t>
  </si>
  <si>
    <t>Нвчислено за содержание</t>
  </si>
  <si>
    <t>Расходы ООО "Управа" по ул. Цветной бульвар № 11</t>
  </si>
  <si>
    <t>Расходы ООО "Управа" по ул. Чайковского № 6</t>
  </si>
  <si>
    <t>Текущий и заявочный ремонт:</t>
  </si>
  <si>
    <t>Начислено за управление</t>
  </si>
  <si>
    <t>Оплачено за управление</t>
  </si>
  <si>
    <t>Акт б/н от 02.02.2017г.</t>
  </si>
  <si>
    <t>Акт б/н от 03.02.2017г.</t>
  </si>
  <si>
    <t>Акт б/н от 06.02.2017г.</t>
  </si>
  <si>
    <t>Расходы по текущему и заявочному ремонту:</t>
  </si>
  <si>
    <t>Заявочный ремонт:</t>
  </si>
  <si>
    <t>Текущий ремонт:</t>
  </si>
  <si>
    <t>Расходы по текущему  и заявочному ремонту:</t>
  </si>
  <si>
    <t>Расходы по текущему и заявочному  ремонту:</t>
  </si>
  <si>
    <t>Текущий ремонт</t>
  </si>
  <si>
    <t>за 2 квартал 2017г.</t>
  </si>
  <si>
    <t>Содержание на 01.04.2017г.</t>
  </si>
  <si>
    <t>Текущий ремонт на 01.04.2017г.</t>
  </si>
  <si>
    <t>Содержание на 30.06.2017г.</t>
  </si>
  <si>
    <t>Текущий ремонт  на 30.06.2017г.</t>
  </si>
  <si>
    <t>Задолженность по управлению на 30.06.2017г.</t>
  </si>
  <si>
    <t>Задолженность по управлению на 01.04.2017г.</t>
  </si>
  <si>
    <t>за 2 квартал  2017г.</t>
  </si>
  <si>
    <t>Задолженность  за содерж. на 01.04.2017г.</t>
  </si>
  <si>
    <t>Задолженность  за содерж. на 30.06.2017г.</t>
  </si>
  <si>
    <t>Задолженность по управление на 01.04.2017г.</t>
  </si>
  <si>
    <t>Текущеий ремонт  на 01.04.2017г.</t>
  </si>
  <si>
    <t>Текущий ремот на 01.04.2017г.</t>
  </si>
  <si>
    <t>Задолженность по управлению на 30.06.2017</t>
  </si>
  <si>
    <t>Задолженность за содерж. на 01.04.2017г.</t>
  </si>
  <si>
    <t>Текущий ремонт  на 01.04.2017г.</t>
  </si>
  <si>
    <t>Задолженность  за управление на 01.04.2017г.</t>
  </si>
  <si>
    <t>Задолженность за содерж. на 30.06.2017г.</t>
  </si>
  <si>
    <t>Задолженность за управление на 30.06.2017г.</t>
  </si>
  <si>
    <t>за  2 квартал 2017г.</t>
  </si>
  <si>
    <t xml:space="preserve">Задолженность за содержан. на 01.04.2017г. </t>
  </si>
  <si>
    <t>Задолженность по текущему ремонту на 01.04.17г.</t>
  </si>
  <si>
    <t>Задолженность за управление на 01.04.2017г.</t>
  </si>
  <si>
    <t xml:space="preserve">Задолженность за содержан. на 30.06.2017г. </t>
  </si>
  <si>
    <t>Задолженность по текущему ремонту  на 30.06.2017г.</t>
  </si>
  <si>
    <t>Текущий ремонт на 30.06.2017г.</t>
  </si>
  <si>
    <t>Текущий ремонт на 31.06.2017г</t>
  </si>
  <si>
    <t>Задолженность за управление на 31.06.2017г.</t>
  </si>
  <si>
    <t>Задолженность  за содержание на 30.06.2017г.</t>
  </si>
  <si>
    <t>Текущий ремонт на 01.04.17г.</t>
  </si>
  <si>
    <t>Задолженность а управление на 01.04.2017г.</t>
  </si>
  <si>
    <t xml:space="preserve">за 2 квартал 2017г. </t>
  </si>
  <si>
    <t>Задолженность по содерж. на 01.04.2017г.</t>
  </si>
  <si>
    <t>Задолженность по текущему ремонту  на 01.04.2017г.</t>
  </si>
  <si>
    <t>Задолженность по текущему ремонту на 01.04.2017г.</t>
  </si>
  <si>
    <t>Задолженность по текущему ремонту на 30.06.2017г.</t>
  </si>
  <si>
    <t>Задолженность за содержание на 01.04.2017г.</t>
  </si>
  <si>
    <t xml:space="preserve">Задолженность за содержание на 01.04.2017г. </t>
  </si>
  <si>
    <t xml:space="preserve">Задолженность за содержание на 30.06.2017г. </t>
  </si>
  <si>
    <t xml:space="preserve">Задолженность за содерж. на 01.04.2017г. </t>
  </si>
  <si>
    <t>Задолженность за управление нп 01.04.2017г.</t>
  </si>
  <si>
    <t xml:space="preserve">Задолженность за содерж. на 30.06.2017г. </t>
  </si>
  <si>
    <t xml:space="preserve">Задолженность по содерж. на 01.04.2017г. </t>
  </si>
  <si>
    <t xml:space="preserve">Задолженность по содерж. на 30.06.2017г. </t>
  </si>
  <si>
    <t>Задолженность за управления на 01.04.2017г.</t>
  </si>
  <si>
    <t>Задолженность за содерж. на 01.05.2017г.</t>
  </si>
  <si>
    <t>Текущий ремонт на 01.05.2017г.</t>
  </si>
  <si>
    <t>Задолженность по текущ. ремонту на 01.04.2017г.</t>
  </si>
  <si>
    <t>Задолженность за управленпие на 01.04.2017г.</t>
  </si>
  <si>
    <t>Задолженность за содерж на 01.04.2017г.</t>
  </si>
  <si>
    <t>Задолженность по текущему и заявочному ремонту на 01.04.2017г.</t>
  </si>
  <si>
    <t>Задолженность по текущему  и заявочному ремонту на 30.06.2017г.</t>
  </si>
  <si>
    <t>Расходы ООО "Управа" по ул. Островского № 47</t>
  </si>
  <si>
    <t>Принят с 15.05.2017г.</t>
  </si>
  <si>
    <t>Текущий и заявочный ремонт на 01.04.2017г.</t>
  </si>
  <si>
    <t>Акт б/н от 04.04.2017</t>
  </si>
  <si>
    <t>Акт б/н от 28.06.2017г.</t>
  </si>
  <si>
    <t>Акт б/н от 01.06.2017г.</t>
  </si>
  <si>
    <t>Акт б/н от 15.06.2017г.</t>
  </si>
  <si>
    <t>Акт б/н от 14.06.2017г.</t>
  </si>
  <si>
    <t>Текущий  ремонт на 30.06.2017г.</t>
  </si>
  <si>
    <t>Акт б/н от 22.04.2017</t>
  </si>
  <si>
    <t>Акт б/н от 27.04.2017г.</t>
  </si>
  <si>
    <t>Акт б/н от 05.06.2017г.</t>
  </si>
  <si>
    <t>Акт б/н от 29.05.2017г.</t>
  </si>
  <si>
    <t>Акт б/н от 19.06.2017г.</t>
  </si>
  <si>
    <t>Акт б/н от 09.06.2017г.</t>
  </si>
  <si>
    <t>Акт б/н от 14.06.2017</t>
  </si>
  <si>
    <t>Текущий ремон  на 30.06.2017г.</t>
  </si>
  <si>
    <t>Задолженность по содерж. на 30.06.2017г.</t>
  </si>
  <si>
    <t>Акт б/н от 26.06.2017г.</t>
  </si>
  <si>
    <t>Акт б/н от 30.06.2017г.</t>
  </si>
  <si>
    <t>Акт б/н от 15.05.2017г.</t>
  </si>
  <si>
    <t>Акт б/н от 18.04.2017г.</t>
  </si>
  <si>
    <t xml:space="preserve">                                                                                                   </t>
  </si>
  <si>
    <t>Акт б/н от 15.05.2017</t>
  </si>
  <si>
    <t>Акт б/н от 05.05.2017г.</t>
  </si>
  <si>
    <t>Акт б/н от 10.05.2017г.</t>
  </si>
  <si>
    <t>Акт б/н от 11.04.2017г.</t>
  </si>
  <si>
    <t>Акт б/н от 26.04.2017г.</t>
  </si>
  <si>
    <t>Акт б/н от 06.06.2017г.</t>
  </si>
  <si>
    <t>Акт б/н от 30.05.2017г.</t>
  </si>
  <si>
    <t>Акт б/н от 13.06.2017г.</t>
  </si>
  <si>
    <t>Акт б/н от 20.04.2017г.</t>
  </si>
  <si>
    <t>Акт б/н от 02.04.2017г.</t>
  </si>
  <si>
    <t>Акт б/н от 12.04.2017</t>
  </si>
  <si>
    <t>Акт б/н от 16.05.2017Г.</t>
  </si>
  <si>
    <t>Акт б/н от 05.09.2017г.</t>
  </si>
  <si>
    <t>Акт б/н от 20.06.2017г.</t>
  </si>
  <si>
    <t xml:space="preserve">Начислено за мусорный контейнер </t>
  </si>
  <si>
    <t>Оплачено за мусорный контейнер</t>
  </si>
  <si>
    <t>Задолженность за мусорный контейнер на 30.06.2017г.</t>
  </si>
  <si>
    <t>Задолженность за содержание на 30.06.2017г.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</si>
</sst>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2" fontId="1" fillId="0" borderId="29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2" fontId="1" fillId="0" borderId="20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1" fillId="0" borderId="4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2" fontId="1" fillId="0" borderId="28" xfId="0" applyNumberFormat="1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164" fontId="1" fillId="0" borderId="37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1" fillId="0" borderId="35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7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164" fontId="1" fillId="0" borderId="20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2" fontId="0" fillId="0" borderId="35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2" fontId="1" fillId="0" borderId="48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L43" sqref="L43"/>
    </sheetView>
  </sheetViews>
  <sheetFormatPr defaultRowHeight="15" x14ac:dyDescent="0.25"/>
  <sheetData>
    <row r="1" spans="1:9" ht="18.75" x14ac:dyDescent="0.3">
      <c r="A1" s="99" t="s">
        <v>21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00" t="s">
        <v>86</v>
      </c>
      <c r="D2" s="100"/>
      <c r="E2" s="100"/>
      <c r="F2" s="100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36" t="s">
        <v>122</v>
      </c>
      <c r="B4" s="37"/>
      <c r="C4" s="37"/>
      <c r="D4" s="37"/>
      <c r="E4" s="37"/>
      <c r="F4" s="37"/>
      <c r="G4" s="38"/>
      <c r="H4" s="101">
        <v>208127.5</v>
      </c>
      <c r="I4" s="102"/>
    </row>
    <row r="5" spans="1:9" x14ac:dyDescent="0.25">
      <c r="A5" s="75"/>
      <c r="B5" s="76"/>
      <c r="C5" s="76"/>
      <c r="D5" s="76"/>
      <c r="E5" s="76"/>
      <c r="F5" s="76"/>
      <c r="G5" s="77"/>
      <c r="H5" s="44"/>
      <c r="I5" s="45"/>
    </row>
    <row r="6" spans="1:9" x14ac:dyDescent="0.25">
      <c r="A6" s="75" t="s">
        <v>88</v>
      </c>
      <c r="B6" s="76"/>
      <c r="C6" s="76"/>
      <c r="D6" s="76"/>
      <c r="E6" s="76"/>
      <c r="F6" s="76"/>
      <c r="G6" s="77"/>
      <c r="H6" s="39">
        <v>254407.53</v>
      </c>
      <c r="I6" s="40"/>
    </row>
    <row r="7" spans="1:9" x14ac:dyDescent="0.25">
      <c r="A7" s="36" t="s">
        <v>67</v>
      </c>
      <c r="B7" s="37"/>
      <c r="C7" s="37"/>
      <c r="D7" s="37"/>
      <c r="E7" s="37"/>
      <c r="F7" s="37"/>
      <c r="G7" s="38"/>
      <c r="H7" s="44">
        <v>23084.26</v>
      </c>
      <c r="I7" s="45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82">
        <v>8340</v>
      </c>
      <c r="I8" s="83"/>
    </row>
    <row r="9" spans="1:9" ht="15.75" thickBot="1" x14ac:dyDescent="0.3">
      <c r="A9" s="7"/>
      <c r="B9" s="78"/>
      <c r="C9" s="78"/>
      <c r="D9" s="78"/>
      <c r="E9" s="78"/>
      <c r="F9" s="78"/>
      <c r="G9" s="8"/>
      <c r="H9" s="7"/>
      <c r="I9" s="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92">
        <f>H11+H14+H18+H19+H20+H21+H23+H24+H25+H26</f>
        <v>129154.74</v>
      </c>
      <c r="I10" s="93"/>
    </row>
    <row r="11" spans="1:9" x14ac:dyDescent="0.25">
      <c r="A11" s="94" t="s">
        <v>59</v>
      </c>
      <c r="B11" s="95"/>
      <c r="C11" s="95"/>
      <c r="D11" s="95"/>
      <c r="E11" s="95"/>
      <c r="F11" s="95"/>
      <c r="G11" s="96"/>
      <c r="H11" s="97">
        <v>2530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 t="s">
        <v>61</v>
      </c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91"/>
      <c r="H18" s="87"/>
      <c r="I18" s="88"/>
    </row>
    <row r="19" spans="1:9" x14ac:dyDescent="0.25">
      <c r="A19" s="4" t="s">
        <v>51</v>
      </c>
      <c r="B19" s="5"/>
      <c r="C19" s="5"/>
      <c r="D19" s="5"/>
      <c r="E19" s="5"/>
      <c r="F19" s="5"/>
      <c r="G19" s="6"/>
      <c r="H19" s="14">
        <v>1956</v>
      </c>
      <c r="I19" s="15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4">
        <v>4665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7">
        <v>21093.09</v>
      </c>
      <c r="I23" s="8"/>
    </row>
    <row r="24" spans="1:9" x14ac:dyDescent="0.25">
      <c r="A24" s="4" t="s">
        <v>56</v>
      </c>
      <c r="B24" s="5"/>
      <c r="C24" s="5"/>
      <c r="D24" s="5"/>
      <c r="E24" s="5"/>
      <c r="F24" s="5"/>
      <c r="G24" s="6"/>
      <c r="H24" s="7">
        <v>73908.539999999994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57">
        <v>22689.919999999998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1569.38</v>
      </c>
      <c r="I26" s="74"/>
    </row>
    <row r="27" spans="1:9" ht="15.75" thickBot="1" x14ac:dyDescent="0.3">
      <c r="A27" s="65" t="s">
        <v>1</v>
      </c>
      <c r="B27" s="66"/>
      <c r="C27" s="66"/>
      <c r="D27" s="66"/>
      <c r="E27" s="66"/>
      <c r="F27" s="66"/>
      <c r="G27" s="67"/>
      <c r="H27" s="68">
        <v>113913.26</v>
      </c>
      <c r="I27" s="69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8"/>
      <c r="H29" s="29">
        <f>H31+H32+H34+H35</f>
        <v>8885</v>
      </c>
      <c r="I29" s="30"/>
    </row>
    <row r="30" spans="1:9" x14ac:dyDescent="0.25">
      <c r="A30" s="9" t="s">
        <v>82</v>
      </c>
      <c r="B30" s="10"/>
      <c r="C30" s="10"/>
      <c r="D30" s="10"/>
      <c r="E30" s="10"/>
      <c r="F30" s="10"/>
      <c r="G30" s="11"/>
      <c r="H30" s="12"/>
      <c r="I30" s="13"/>
    </row>
    <row r="31" spans="1:9" x14ac:dyDescent="0.25">
      <c r="A31" s="16" t="s">
        <v>143</v>
      </c>
      <c r="B31" s="17"/>
      <c r="C31" s="17"/>
      <c r="D31" s="17"/>
      <c r="E31" s="17"/>
      <c r="F31" s="17"/>
      <c r="G31" s="18"/>
      <c r="H31" s="19">
        <v>280</v>
      </c>
      <c r="I31" s="20"/>
    </row>
    <row r="32" spans="1:9" x14ac:dyDescent="0.25">
      <c r="A32" s="16" t="s">
        <v>144</v>
      </c>
      <c r="B32" s="17"/>
      <c r="C32" s="17"/>
      <c r="D32" s="17"/>
      <c r="E32" s="17"/>
      <c r="F32" s="17"/>
      <c r="G32" s="18"/>
      <c r="H32" s="19">
        <v>8045</v>
      </c>
      <c r="I32" s="20"/>
    </row>
    <row r="33" spans="1:9" x14ac:dyDescent="0.25">
      <c r="A33" s="4" t="s">
        <v>81</v>
      </c>
      <c r="B33" s="5"/>
      <c r="C33" s="5"/>
      <c r="D33" s="5"/>
      <c r="E33" s="5"/>
      <c r="F33" s="5"/>
      <c r="G33" s="6"/>
      <c r="H33" s="7"/>
      <c r="I33" s="8"/>
    </row>
    <row r="34" spans="1:9" x14ac:dyDescent="0.25">
      <c r="A34" s="4" t="s">
        <v>141</v>
      </c>
      <c r="B34" s="5"/>
      <c r="C34" s="5"/>
      <c r="D34" s="5"/>
      <c r="E34" s="5"/>
      <c r="F34" s="5"/>
      <c r="G34" s="6"/>
      <c r="H34" s="14">
        <v>280</v>
      </c>
      <c r="I34" s="15"/>
    </row>
    <row r="35" spans="1:9" x14ac:dyDescent="0.25">
      <c r="A35" s="16" t="s">
        <v>142</v>
      </c>
      <c r="B35" s="17"/>
      <c r="C35" s="17"/>
      <c r="D35" s="17"/>
      <c r="E35" s="17"/>
      <c r="F35" s="17"/>
      <c r="G35" s="18"/>
      <c r="H35" s="14">
        <v>280</v>
      </c>
      <c r="I35" s="15"/>
    </row>
    <row r="36" spans="1:9" ht="15.75" thickBot="1" x14ac:dyDescent="0.3">
      <c r="A36" s="21"/>
      <c r="B36" s="22"/>
      <c r="C36" s="22"/>
      <c r="D36" s="22"/>
      <c r="E36" s="22"/>
      <c r="F36" s="22"/>
      <c r="G36" s="23"/>
      <c r="H36" s="24"/>
      <c r="I36" s="25"/>
    </row>
    <row r="37" spans="1:9" ht="15.75" thickBot="1" x14ac:dyDescent="0.3">
      <c r="A37" s="26" t="s">
        <v>92</v>
      </c>
      <c r="B37" s="27"/>
      <c r="C37" s="27"/>
      <c r="D37" s="27"/>
      <c r="E37" s="27"/>
      <c r="F37" s="27"/>
      <c r="G37" s="28"/>
      <c r="H37" s="29">
        <v>6306.98</v>
      </c>
      <c r="I37" s="30"/>
    </row>
    <row r="38" spans="1:9" ht="15.75" thickBot="1" x14ac:dyDescent="0.3">
      <c r="A38" s="26" t="s">
        <v>75</v>
      </c>
      <c r="B38" s="27"/>
      <c r="C38" s="27"/>
      <c r="D38" s="27"/>
      <c r="E38" s="27"/>
      <c r="F38" s="27"/>
      <c r="G38" s="28"/>
      <c r="H38" s="29">
        <v>18627.63</v>
      </c>
      <c r="I38" s="30"/>
    </row>
    <row r="39" spans="1:9" ht="15.75" thickBot="1" x14ac:dyDescent="0.3">
      <c r="A39" s="26" t="s">
        <v>76</v>
      </c>
      <c r="B39" s="27"/>
      <c r="C39" s="27"/>
      <c r="D39" s="27"/>
      <c r="E39" s="27"/>
      <c r="F39" s="27"/>
      <c r="G39" s="28"/>
      <c r="H39" s="29">
        <v>17155.73</v>
      </c>
      <c r="I39" s="30"/>
    </row>
    <row r="40" spans="1:9" ht="15.75" thickBot="1" x14ac:dyDescent="0.3">
      <c r="A40" s="31"/>
      <c r="B40" s="32"/>
      <c r="C40" s="32"/>
      <c r="D40" s="32"/>
      <c r="E40" s="32"/>
      <c r="F40" s="32"/>
      <c r="G40" s="33"/>
      <c r="H40" s="34"/>
      <c r="I40" s="35"/>
    </row>
    <row r="41" spans="1:9" ht="15.75" thickBot="1" x14ac:dyDescent="0.3">
      <c r="A41" s="26" t="s">
        <v>14</v>
      </c>
      <c r="B41" s="27"/>
      <c r="C41" s="27"/>
      <c r="D41" s="27"/>
      <c r="E41" s="27"/>
      <c r="F41" s="27"/>
      <c r="G41" s="28"/>
      <c r="H41" s="29">
        <f>H10+H29</f>
        <v>138039.74</v>
      </c>
      <c r="I41" s="30"/>
    </row>
    <row r="42" spans="1:9" x14ac:dyDescent="0.25">
      <c r="A42" s="59"/>
      <c r="B42" s="60"/>
      <c r="C42" s="60"/>
      <c r="D42" s="60"/>
      <c r="E42" s="60"/>
      <c r="F42" s="60"/>
      <c r="G42" s="61"/>
      <c r="H42" s="59"/>
      <c r="I42" s="61"/>
    </row>
    <row r="43" spans="1:9" x14ac:dyDescent="0.25">
      <c r="A43" s="36" t="s">
        <v>178</v>
      </c>
      <c r="B43" s="37"/>
      <c r="C43" s="37"/>
      <c r="D43" s="37"/>
      <c r="E43" s="37"/>
      <c r="F43" s="37"/>
      <c r="G43" s="38"/>
      <c r="H43" s="39">
        <f>H4+H10-H27</f>
        <v>223368.97999999998</v>
      </c>
      <c r="I43" s="45"/>
    </row>
    <row r="44" spans="1:9" x14ac:dyDescent="0.25">
      <c r="A44" s="36" t="s">
        <v>90</v>
      </c>
      <c r="B44" s="37"/>
      <c r="C44" s="37"/>
      <c r="D44" s="37"/>
      <c r="E44" s="37"/>
      <c r="F44" s="37"/>
      <c r="G44" s="38"/>
      <c r="H44" s="39">
        <f>H6+H7+H8-H29</f>
        <v>276946.78999999998</v>
      </c>
      <c r="I44" s="40"/>
    </row>
    <row r="45" spans="1:9" x14ac:dyDescent="0.25">
      <c r="A45" s="36" t="s">
        <v>91</v>
      </c>
      <c r="B45" s="37"/>
      <c r="C45" s="37"/>
      <c r="D45" s="37"/>
      <c r="E45" s="37"/>
      <c r="F45" s="37"/>
      <c r="G45" s="38"/>
      <c r="H45" s="39">
        <f>H37+H38-H39</f>
        <v>7778.880000000001</v>
      </c>
      <c r="I45" s="40"/>
    </row>
    <row r="46" spans="1:9" x14ac:dyDescent="0.25">
      <c r="A46" s="41"/>
      <c r="B46" s="42"/>
      <c r="C46" s="42"/>
      <c r="D46" s="42"/>
      <c r="E46" s="42"/>
      <c r="F46" s="42"/>
      <c r="G46" s="43"/>
      <c r="H46" s="44"/>
      <c r="I46" s="45"/>
    </row>
    <row r="47" spans="1:9" x14ac:dyDescent="0.25">
      <c r="A47" s="47" t="s">
        <v>15</v>
      </c>
      <c r="B47" s="48"/>
      <c r="C47" s="48"/>
      <c r="D47" s="48"/>
      <c r="E47" s="48"/>
      <c r="F47" s="48"/>
      <c r="G47" s="49"/>
      <c r="H47" s="7"/>
      <c r="I47" s="8"/>
    </row>
    <row r="48" spans="1:9" x14ac:dyDescent="0.25">
      <c r="A48" s="4" t="s">
        <v>16</v>
      </c>
      <c r="B48" s="5"/>
      <c r="C48" s="5"/>
      <c r="D48" s="5"/>
      <c r="E48" s="5"/>
      <c r="F48" s="5"/>
      <c r="G48" s="6"/>
      <c r="H48" s="50">
        <v>13.5</v>
      </c>
      <c r="I48" s="51"/>
    </row>
    <row r="49" spans="1:9" ht="15.75" thickBot="1" x14ac:dyDescent="0.3">
      <c r="A49" s="52" t="s">
        <v>54</v>
      </c>
      <c r="B49" s="53"/>
      <c r="C49" s="53"/>
      <c r="D49" s="53"/>
      <c r="E49" s="53"/>
      <c r="F49" s="53"/>
      <c r="G49" s="54"/>
      <c r="H49" s="55">
        <f>(H10/H27+H38/H39+H29/H7)*H48</f>
        <v>35.160610962277346</v>
      </c>
      <c r="I49" s="56"/>
    </row>
    <row r="52" spans="1:9" x14ac:dyDescent="0.25">
      <c r="A52" s="46" t="s">
        <v>19</v>
      </c>
      <c r="B52" s="46"/>
      <c r="C52" s="46"/>
      <c r="G52" s="46" t="s">
        <v>20</v>
      </c>
      <c r="H52" s="46"/>
      <c r="I52" s="46"/>
    </row>
  </sheetData>
  <mergeCells count="96">
    <mergeCell ref="A7:G7"/>
    <mergeCell ref="H7:I7"/>
    <mergeCell ref="A12:G12"/>
    <mergeCell ref="H12:I12"/>
    <mergeCell ref="A1:I1"/>
    <mergeCell ref="C2:F2"/>
    <mergeCell ref="A3:G3"/>
    <mergeCell ref="H3:I3"/>
    <mergeCell ref="A4:G4"/>
    <mergeCell ref="H4:I4"/>
    <mergeCell ref="A14:G14"/>
    <mergeCell ref="H14:I14"/>
    <mergeCell ref="A10:G10"/>
    <mergeCell ref="H10:I10"/>
    <mergeCell ref="A11:G11"/>
    <mergeCell ref="H11:I11"/>
    <mergeCell ref="A13:G13"/>
    <mergeCell ref="H13:I13"/>
    <mergeCell ref="A19:G19"/>
    <mergeCell ref="H19:I19"/>
    <mergeCell ref="A5:G5"/>
    <mergeCell ref="H5:I5"/>
    <mergeCell ref="A6:G6"/>
    <mergeCell ref="H6:I6"/>
    <mergeCell ref="A9:G9"/>
    <mergeCell ref="H9:I9"/>
    <mergeCell ref="A8:G8"/>
    <mergeCell ref="H8:I8"/>
    <mergeCell ref="A15:G16"/>
    <mergeCell ref="H15:I16"/>
    <mergeCell ref="A17:G17"/>
    <mergeCell ref="H17:I17"/>
    <mergeCell ref="A18:G18"/>
    <mergeCell ref="H18:I18"/>
    <mergeCell ref="A20:G20"/>
    <mergeCell ref="H20:I20"/>
    <mergeCell ref="A24:G24"/>
    <mergeCell ref="H24:I24"/>
    <mergeCell ref="A21:G21"/>
    <mergeCell ref="H21:I21"/>
    <mergeCell ref="A22:G22"/>
    <mergeCell ref="H22:I22"/>
    <mergeCell ref="A23:G23"/>
    <mergeCell ref="H23:I23"/>
    <mergeCell ref="A43:G43"/>
    <mergeCell ref="H43:I43"/>
    <mergeCell ref="A25:G25"/>
    <mergeCell ref="H25:I25"/>
    <mergeCell ref="A41:G41"/>
    <mergeCell ref="H41:I41"/>
    <mergeCell ref="A42:G42"/>
    <mergeCell ref="H42:I42"/>
    <mergeCell ref="A29:G29"/>
    <mergeCell ref="H29:I29"/>
    <mergeCell ref="A28:G28"/>
    <mergeCell ref="H28:I28"/>
    <mergeCell ref="A27:G27"/>
    <mergeCell ref="H27:I27"/>
    <mergeCell ref="A26:G26"/>
    <mergeCell ref="H26:I26"/>
    <mergeCell ref="A44:G44"/>
    <mergeCell ref="H44:I44"/>
    <mergeCell ref="A46:G46"/>
    <mergeCell ref="H46:I46"/>
    <mergeCell ref="A52:C52"/>
    <mergeCell ref="G52:I52"/>
    <mergeCell ref="A47:G47"/>
    <mergeCell ref="H47:I47"/>
    <mergeCell ref="A48:G48"/>
    <mergeCell ref="H48:I48"/>
    <mergeCell ref="A49:G49"/>
    <mergeCell ref="H49:I49"/>
    <mergeCell ref="A45:G45"/>
    <mergeCell ref="H45:I45"/>
    <mergeCell ref="A40:G40"/>
    <mergeCell ref="H40:I40"/>
    <mergeCell ref="A38:G38"/>
    <mergeCell ref="A39:G39"/>
    <mergeCell ref="H38:I38"/>
    <mergeCell ref="H39:I39"/>
    <mergeCell ref="A36:G36"/>
    <mergeCell ref="H36:I36"/>
    <mergeCell ref="A37:G37"/>
    <mergeCell ref="H37:I37"/>
    <mergeCell ref="A35:G35"/>
    <mergeCell ref="H35:I35"/>
    <mergeCell ref="A33:G33"/>
    <mergeCell ref="H33:I33"/>
    <mergeCell ref="A30:G30"/>
    <mergeCell ref="H30:I30"/>
    <mergeCell ref="A34:G34"/>
    <mergeCell ref="H34:I34"/>
    <mergeCell ref="A31:G31"/>
    <mergeCell ref="H31:I31"/>
    <mergeCell ref="A32:G32"/>
    <mergeCell ref="H32:I32"/>
  </mergeCells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41" sqref="A41:G41"/>
    </sheetView>
  </sheetViews>
  <sheetFormatPr defaultRowHeight="15" x14ac:dyDescent="0.25"/>
  <sheetData>
    <row r="1" spans="1:9" ht="18.75" x14ac:dyDescent="0.3">
      <c r="A1" s="99" t="s">
        <v>31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117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75" t="s">
        <v>118</v>
      </c>
      <c r="B4" s="76"/>
      <c r="C4" s="76"/>
      <c r="D4" s="76"/>
      <c r="E4" s="76"/>
      <c r="F4" s="76"/>
      <c r="G4" s="171"/>
      <c r="H4" s="181">
        <v>78900.990000000005</v>
      </c>
      <c r="I4" s="178"/>
    </row>
    <row r="5" spans="1:9" x14ac:dyDescent="0.25">
      <c r="A5" s="7"/>
      <c r="B5" s="78"/>
      <c r="C5" s="78"/>
      <c r="D5" s="78"/>
      <c r="E5" s="78"/>
      <c r="F5" s="78"/>
      <c r="G5" s="8"/>
      <c r="H5" s="44"/>
      <c r="I5" s="45"/>
    </row>
    <row r="6" spans="1:9" x14ac:dyDescent="0.25">
      <c r="A6" s="36" t="s">
        <v>119</v>
      </c>
      <c r="B6" s="37"/>
      <c r="C6" s="37"/>
      <c r="D6" s="37"/>
      <c r="E6" s="37"/>
      <c r="F6" s="37"/>
      <c r="G6" s="38"/>
      <c r="H6" s="157">
        <v>314772.58</v>
      </c>
      <c r="I6" s="159"/>
    </row>
    <row r="7" spans="1:9" x14ac:dyDescent="0.25">
      <c r="A7" s="36" t="s">
        <v>67</v>
      </c>
      <c r="B7" s="37"/>
      <c r="C7" s="37"/>
      <c r="D7" s="37"/>
      <c r="E7" s="37"/>
      <c r="F7" s="37"/>
      <c r="G7" s="38"/>
      <c r="H7" s="44">
        <v>20029.55</v>
      </c>
      <c r="I7" s="45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1440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81"/>
      <c r="H9" s="87"/>
      <c r="I9" s="8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92">
        <f>H11+H12+H13+H14+H15+H17+H18+H30+H20+H21+H22+H23+H24+H25+H26+H19</f>
        <v>107516.23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6"/>
      <c r="H11" s="97">
        <v>2155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251" t="s">
        <v>0</v>
      </c>
      <c r="B18" s="252"/>
      <c r="C18" s="252"/>
      <c r="D18" s="252"/>
      <c r="E18" s="252"/>
      <c r="F18" s="252"/>
      <c r="G18" s="253"/>
      <c r="H18" s="254">
        <v>0</v>
      </c>
      <c r="I18" s="255"/>
    </row>
    <row r="19" spans="1:9" x14ac:dyDescent="0.25">
      <c r="A19" s="79" t="s">
        <v>52</v>
      </c>
      <c r="B19" s="80"/>
      <c r="C19" s="80"/>
      <c r="D19" s="80"/>
      <c r="E19" s="80"/>
      <c r="F19" s="80"/>
      <c r="G19" s="81"/>
      <c r="H19" s="242">
        <v>1428</v>
      </c>
      <c r="I19" s="243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249">
        <v>3498.75</v>
      </c>
      <c r="I20" s="250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246"/>
      <c r="I21" s="24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246"/>
      <c r="I22" s="24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246">
        <v>17585.82</v>
      </c>
      <c r="I23" s="248"/>
    </row>
    <row r="24" spans="1:9" x14ac:dyDescent="0.25">
      <c r="A24" s="4" t="s">
        <v>50</v>
      </c>
      <c r="B24" s="5"/>
      <c r="C24" s="5"/>
      <c r="D24" s="5"/>
      <c r="E24" s="5"/>
      <c r="F24" s="5"/>
      <c r="G24" s="6"/>
      <c r="H24" s="242">
        <v>61619.33</v>
      </c>
      <c r="I24" s="243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244">
        <v>18917.14</v>
      </c>
      <c r="I25" s="245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1569.38</v>
      </c>
      <c r="I26" s="74"/>
    </row>
    <row r="27" spans="1:9" s="1" customFormat="1" ht="15.75" thickBot="1" x14ac:dyDescent="0.3">
      <c r="A27" s="65" t="s">
        <v>1</v>
      </c>
      <c r="B27" s="66"/>
      <c r="C27" s="66"/>
      <c r="D27" s="66"/>
      <c r="E27" s="66"/>
      <c r="F27" s="66"/>
      <c r="G27" s="67"/>
      <c r="H27" s="31">
        <v>99405.33</v>
      </c>
      <c r="I27" s="33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235"/>
      <c r="I28" s="236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8"/>
      <c r="H29" s="29">
        <f>H31</f>
        <v>2830</v>
      </c>
      <c r="I29" s="30"/>
    </row>
    <row r="30" spans="1:9" x14ac:dyDescent="0.25">
      <c r="A30" s="130" t="s">
        <v>82</v>
      </c>
      <c r="B30" s="131"/>
      <c r="C30" s="131"/>
      <c r="D30" s="131"/>
      <c r="E30" s="131"/>
      <c r="F30" s="131"/>
      <c r="G30" s="132"/>
      <c r="H30" s="244"/>
      <c r="I30" s="245"/>
    </row>
    <row r="31" spans="1:9" x14ac:dyDescent="0.25">
      <c r="A31" s="237" t="s">
        <v>153</v>
      </c>
      <c r="B31" s="238"/>
      <c r="C31" s="238"/>
      <c r="D31" s="238"/>
      <c r="E31" s="238"/>
      <c r="F31" s="238"/>
      <c r="G31" s="239"/>
      <c r="H31" s="240">
        <v>2830</v>
      </c>
      <c r="I31" s="241"/>
    </row>
    <row r="32" spans="1:9" ht="15.75" thickBot="1" x14ac:dyDescent="0.3">
      <c r="A32" s="246"/>
      <c r="B32" s="247"/>
      <c r="C32" s="247"/>
      <c r="D32" s="247"/>
      <c r="E32" s="247"/>
      <c r="F32" s="247"/>
      <c r="G32" s="248"/>
      <c r="H32" s="246"/>
      <c r="I32" s="248"/>
    </row>
    <row r="33" spans="1:9" x14ac:dyDescent="0.25">
      <c r="A33" s="230" t="s">
        <v>108</v>
      </c>
      <c r="B33" s="231"/>
      <c r="C33" s="231"/>
      <c r="D33" s="231"/>
      <c r="E33" s="231"/>
      <c r="F33" s="231"/>
      <c r="G33" s="232"/>
      <c r="H33" s="233">
        <v>5418.92</v>
      </c>
      <c r="I33" s="234"/>
    </row>
    <row r="34" spans="1:9" x14ac:dyDescent="0.25">
      <c r="A34" s="36" t="s">
        <v>75</v>
      </c>
      <c r="B34" s="37"/>
      <c r="C34" s="37"/>
      <c r="D34" s="37"/>
      <c r="E34" s="37"/>
      <c r="F34" s="37"/>
      <c r="G34" s="38"/>
      <c r="H34" s="44">
        <v>15688.26</v>
      </c>
      <c r="I34" s="45"/>
    </row>
    <row r="35" spans="1:9" ht="15.75" thickBot="1" x14ac:dyDescent="0.3">
      <c r="A35" s="174" t="s">
        <v>76</v>
      </c>
      <c r="B35" s="175"/>
      <c r="C35" s="175"/>
      <c r="D35" s="175"/>
      <c r="E35" s="175"/>
      <c r="F35" s="175"/>
      <c r="G35" s="175"/>
      <c r="H35" s="176">
        <v>14644.09</v>
      </c>
      <c r="I35" s="177"/>
    </row>
    <row r="36" spans="1:9" ht="15.75" thickBot="1" x14ac:dyDescent="0.3">
      <c r="A36" s="227"/>
      <c r="B36" s="228"/>
      <c r="C36" s="228"/>
      <c r="D36" s="228"/>
      <c r="E36" s="228"/>
      <c r="F36" s="228"/>
      <c r="G36" s="229"/>
      <c r="H36" s="227"/>
      <c r="I36" s="229"/>
    </row>
    <row r="37" spans="1:9" ht="15.75" thickBot="1" x14ac:dyDescent="0.3">
      <c r="A37" s="121" t="s">
        <v>14</v>
      </c>
      <c r="B37" s="122"/>
      <c r="C37" s="122"/>
      <c r="D37" s="122"/>
      <c r="E37" s="122"/>
      <c r="F37" s="122"/>
      <c r="G37" s="123"/>
      <c r="H37" s="138">
        <f>H10+H29</f>
        <v>110346.23</v>
      </c>
      <c r="I37" s="139"/>
    </row>
    <row r="38" spans="1:9" x14ac:dyDescent="0.25">
      <c r="A38" s="101"/>
      <c r="B38" s="182"/>
      <c r="C38" s="182"/>
      <c r="D38" s="182"/>
      <c r="E38" s="182"/>
      <c r="F38" s="182"/>
      <c r="G38" s="102"/>
      <c r="H38" s="59"/>
      <c r="I38" s="61"/>
    </row>
    <row r="39" spans="1:9" x14ac:dyDescent="0.25">
      <c r="A39" s="75" t="s">
        <v>155</v>
      </c>
      <c r="B39" s="76"/>
      <c r="C39" s="76"/>
      <c r="D39" s="76"/>
      <c r="E39" s="76"/>
      <c r="F39" s="76"/>
      <c r="G39" s="171"/>
      <c r="H39" s="39">
        <f>H4+H10-H27</f>
        <v>87011.89</v>
      </c>
      <c r="I39" s="40"/>
    </row>
    <row r="40" spans="1:9" x14ac:dyDescent="0.25">
      <c r="A40" s="36" t="s">
        <v>110</v>
      </c>
      <c r="B40" s="37"/>
      <c r="C40" s="37"/>
      <c r="D40" s="37"/>
      <c r="E40" s="37"/>
      <c r="F40" s="37"/>
      <c r="G40" s="38"/>
      <c r="H40" s="39">
        <f>H6-H7-H8+H29</f>
        <v>296133.03000000003</v>
      </c>
      <c r="I40" s="40"/>
    </row>
    <row r="41" spans="1:9" x14ac:dyDescent="0.25">
      <c r="A41" s="171" t="s">
        <v>104</v>
      </c>
      <c r="B41" s="37"/>
      <c r="C41" s="37"/>
      <c r="D41" s="37"/>
      <c r="E41" s="37"/>
      <c r="F41" s="37"/>
      <c r="G41" s="37"/>
      <c r="H41" s="39">
        <f>H33+H34-H35</f>
        <v>6463.09</v>
      </c>
      <c r="I41" s="40"/>
    </row>
    <row r="42" spans="1:9" x14ac:dyDescent="0.25">
      <c r="A42" s="202"/>
      <c r="B42" s="203"/>
      <c r="C42" s="203"/>
      <c r="D42" s="203"/>
      <c r="E42" s="203"/>
      <c r="F42" s="203"/>
      <c r="G42" s="204"/>
      <c r="H42" s="7"/>
      <c r="I42" s="8"/>
    </row>
    <row r="43" spans="1:9" x14ac:dyDescent="0.25">
      <c r="A43" s="75" t="s">
        <v>15</v>
      </c>
      <c r="B43" s="76"/>
      <c r="C43" s="76"/>
      <c r="D43" s="76"/>
      <c r="E43" s="76"/>
      <c r="F43" s="76"/>
      <c r="G43" s="77"/>
      <c r="H43" s="87"/>
      <c r="I43" s="88"/>
    </row>
    <row r="44" spans="1:9" x14ac:dyDescent="0.25">
      <c r="A44" s="4" t="s">
        <v>16</v>
      </c>
      <c r="B44" s="5"/>
      <c r="C44" s="5"/>
      <c r="D44" s="5"/>
      <c r="E44" s="5"/>
      <c r="F44" s="5"/>
      <c r="G44" s="6"/>
      <c r="H44" s="50">
        <v>13.5</v>
      </c>
      <c r="I44" s="51"/>
    </row>
    <row r="45" spans="1:9" ht="15.75" thickBot="1" x14ac:dyDescent="0.3">
      <c r="A45" s="52" t="s">
        <v>57</v>
      </c>
      <c r="B45" s="53"/>
      <c r="C45" s="53"/>
      <c r="D45" s="53"/>
      <c r="E45" s="53"/>
      <c r="F45" s="53"/>
      <c r="G45" s="54"/>
      <c r="H45" s="106">
        <f>(H10/H27+H29/H7+H34/H35)*H44</f>
        <v>30.971546449227834</v>
      </c>
      <c r="I45" s="107"/>
    </row>
    <row r="48" spans="1:9" x14ac:dyDescent="0.25">
      <c r="A48" s="46" t="s">
        <v>19</v>
      </c>
      <c r="B48" s="46"/>
      <c r="C48" s="46"/>
      <c r="G48" s="46" t="s">
        <v>20</v>
      </c>
      <c r="H48" s="46"/>
      <c r="I48" s="46"/>
    </row>
  </sheetData>
  <mergeCells count="88">
    <mergeCell ref="A7:G7"/>
    <mergeCell ref="H7:I7"/>
    <mergeCell ref="A9:G9"/>
    <mergeCell ref="H9:I9"/>
    <mergeCell ref="A1:I1"/>
    <mergeCell ref="C2:F2"/>
    <mergeCell ref="A3:G3"/>
    <mergeCell ref="H3:I3"/>
    <mergeCell ref="A6:G6"/>
    <mergeCell ref="H4:I4"/>
    <mergeCell ref="H6:I6"/>
    <mergeCell ref="H5:I5"/>
    <mergeCell ref="A4:G4"/>
    <mergeCell ref="A5:G5"/>
    <mergeCell ref="A8:G8"/>
    <mergeCell ref="H8:I8"/>
    <mergeCell ref="A17:G17"/>
    <mergeCell ref="H17:I17"/>
    <mergeCell ref="A18:G18"/>
    <mergeCell ref="H18:I18"/>
    <mergeCell ref="A10:G10"/>
    <mergeCell ref="H10:I10"/>
    <mergeCell ref="A14:G14"/>
    <mergeCell ref="H14:I14"/>
    <mergeCell ref="A15:G16"/>
    <mergeCell ref="H15:I16"/>
    <mergeCell ref="A11:G11"/>
    <mergeCell ref="H11:I11"/>
    <mergeCell ref="A12:G12"/>
    <mergeCell ref="H12:I12"/>
    <mergeCell ref="A13:G13"/>
    <mergeCell ref="H13:I13"/>
    <mergeCell ref="A32:G32"/>
    <mergeCell ref="H32:I32"/>
    <mergeCell ref="A30:G30"/>
    <mergeCell ref="H30:I30"/>
    <mergeCell ref="H19:I19"/>
    <mergeCell ref="A19:G19"/>
    <mergeCell ref="A21:G21"/>
    <mergeCell ref="H21:I21"/>
    <mergeCell ref="A22:G22"/>
    <mergeCell ref="H22:I22"/>
    <mergeCell ref="A20:G20"/>
    <mergeCell ref="H20:I20"/>
    <mergeCell ref="A23:G23"/>
    <mergeCell ref="H23:I23"/>
    <mergeCell ref="A26:G26"/>
    <mergeCell ref="H26:I26"/>
    <mergeCell ref="A28:G28"/>
    <mergeCell ref="H28:I28"/>
    <mergeCell ref="A31:G31"/>
    <mergeCell ref="H31:I31"/>
    <mergeCell ref="A24:G24"/>
    <mergeCell ref="H24:I24"/>
    <mergeCell ref="A25:G25"/>
    <mergeCell ref="H25:I25"/>
    <mergeCell ref="A27:G27"/>
    <mergeCell ref="H27:I27"/>
    <mergeCell ref="A39:G39"/>
    <mergeCell ref="H39:I39"/>
    <mergeCell ref="A38:G38"/>
    <mergeCell ref="H38:I38"/>
    <mergeCell ref="A29:G29"/>
    <mergeCell ref="H29:I29"/>
    <mergeCell ref="A37:G37"/>
    <mergeCell ref="H37:I37"/>
    <mergeCell ref="A34:G34"/>
    <mergeCell ref="H34:I34"/>
    <mergeCell ref="A36:G36"/>
    <mergeCell ref="H36:I36"/>
    <mergeCell ref="A33:G33"/>
    <mergeCell ref="H33:I33"/>
    <mergeCell ref="A35:G35"/>
    <mergeCell ref="H35:I35"/>
    <mergeCell ref="A40:G40"/>
    <mergeCell ref="H40:I40"/>
    <mergeCell ref="A48:C48"/>
    <mergeCell ref="G48:I48"/>
    <mergeCell ref="A42:G42"/>
    <mergeCell ref="H42:I42"/>
    <mergeCell ref="A43:G43"/>
    <mergeCell ref="H43:I43"/>
    <mergeCell ref="A44:G44"/>
    <mergeCell ref="H44:I44"/>
    <mergeCell ref="A45:G45"/>
    <mergeCell ref="H45:I45"/>
    <mergeCell ref="A41:G41"/>
    <mergeCell ref="H41:I4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L39" sqref="L39"/>
    </sheetView>
  </sheetViews>
  <sheetFormatPr defaultRowHeight="15" x14ac:dyDescent="0.25"/>
  <sheetData>
    <row r="1" spans="1:9" ht="18.75" x14ac:dyDescent="0.3">
      <c r="A1" s="99" t="s">
        <v>36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3"/>
      <c r="H3" s="31" t="s">
        <v>2</v>
      </c>
      <c r="I3" s="33"/>
    </row>
    <row r="4" spans="1:9" x14ac:dyDescent="0.25">
      <c r="A4" s="36" t="s">
        <v>100</v>
      </c>
      <c r="B4" s="37"/>
      <c r="C4" s="37"/>
      <c r="D4" s="37"/>
      <c r="E4" s="37"/>
      <c r="F4" s="37"/>
      <c r="G4" s="37"/>
      <c r="H4" s="101">
        <v>105050.84</v>
      </c>
      <c r="I4" s="102"/>
    </row>
    <row r="5" spans="1:9" x14ac:dyDescent="0.25">
      <c r="A5" s="36"/>
      <c r="B5" s="37"/>
      <c r="C5" s="37"/>
      <c r="D5" s="37"/>
      <c r="E5" s="37"/>
      <c r="F5" s="37"/>
      <c r="G5" s="37"/>
      <c r="H5" s="44"/>
      <c r="I5" s="45"/>
    </row>
    <row r="6" spans="1:9" x14ac:dyDescent="0.25">
      <c r="A6" s="36" t="s">
        <v>120</v>
      </c>
      <c r="B6" s="37"/>
      <c r="C6" s="37"/>
      <c r="D6" s="37"/>
      <c r="E6" s="37"/>
      <c r="F6" s="37"/>
      <c r="G6" s="38"/>
      <c r="H6" s="39">
        <v>32158.87</v>
      </c>
      <c r="I6" s="40"/>
    </row>
    <row r="7" spans="1:9" x14ac:dyDescent="0.25">
      <c r="A7" s="36" t="s">
        <v>67</v>
      </c>
      <c r="B7" s="37"/>
      <c r="C7" s="37"/>
      <c r="D7" s="37"/>
      <c r="E7" s="37"/>
      <c r="F7" s="37"/>
      <c r="G7" s="38"/>
      <c r="H7" s="39">
        <v>5353.84</v>
      </c>
      <c r="I7" s="40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82">
        <v>1020</v>
      </c>
      <c r="I8" s="83"/>
    </row>
    <row r="9" spans="1:9" ht="15.75" thickBot="1" x14ac:dyDescent="0.3">
      <c r="A9" s="7"/>
      <c r="B9" s="78"/>
      <c r="C9" s="78"/>
      <c r="D9" s="78"/>
      <c r="E9" s="78"/>
      <c r="F9" s="78"/>
      <c r="G9" s="8"/>
      <c r="H9" s="7"/>
      <c r="I9" s="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92">
        <f>H11+H12+H13+H14+H15+H17+H18+H20+H21+H22+H23+H24+H25+H26+H19</f>
        <v>27357.469999999998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5"/>
      <c r="H11" s="110">
        <v>0</v>
      </c>
      <c r="I11" s="111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166"/>
      <c r="H18" s="87">
        <v>0</v>
      </c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165"/>
      <c r="H19" s="82">
        <v>549</v>
      </c>
      <c r="I19" s="83"/>
    </row>
    <row r="20" spans="1:9" x14ac:dyDescent="0.25">
      <c r="A20" s="4" t="s">
        <v>11</v>
      </c>
      <c r="B20" s="5"/>
      <c r="C20" s="5"/>
      <c r="D20" s="5"/>
      <c r="E20" s="5"/>
      <c r="F20" s="5"/>
      <c r="G20" s="5"/>
      <c r="H20" s="14">
        <v>1119.5999999999999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5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5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5"/>
      <c r="H23" s="14">
        <v>4189.6499999999996</v>
      </c>
      <c r="I23" s="15"/>
    </row>
    <row r="24" spans="1:9" x14ac:dyDescent="0.25">
      <c r="A24" s="4" t="s">
        <v>50</v>
      </c>
      <c r="B24" s="5"/>
      <c r="C24" s="5"/>
      <c r="D24" s="5"/>
      <c r="E24" s="5"/>
      <c r="F24" s="5"/>
      <c r="G24" s="5"/>
      <c r="H24" s="7">
        <v>14680.21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5"/>
      <c r="H25" s="57">
        <v>4506.82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1"/>
      <c r="H26" s="73">
        <v>1569.38</v>
      </c>
      <c r="I26" s="74"/>
    </row>
    <row r="27" spans="1:9" s="1" customFormat="1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92">
        <v>25305.23</v>
      </c>
      <c r="I27" s="164"/>
    </row>
    <row r="28" spans="1:9" s="1" customFormat="1" ht="15.75" thickBot="1" x14ac:dyDescent="0.3">
      <c r="A28" s="31"/>
      <c r="B28" s="32"/>
      <c r="C28" s="32"/>
      <c r="D28" s="32"/>
      <c r="E28" s="32"/>
      <c r="F28" s="32"/>
      <c r="G28" s="33"/>
      <c r="H28" s="31"/>
      <c r="I28" s="33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7"/>
      <c r="H29" s="62"/>
      <c r="I29" s="64"/>
    </row>
    <row r="30" spans="1:9" ht="15.75" thickBot="1" x14ac:dyDescent="0.3">
      <c r="A30" s="167" t="s">
        <v>74</v>
      </c>
      <c r="B30" s="168"/>
      <c r="C30" s="168"/>
      <c r="D30" s="168"/>
      <c r="E30" s="168"/>
      <c r="F30" s="168"/>
      <c r="G30" s="168"/>
      <c r="H30" s="62"/>
      <c r="I30" s="64"/>
    </row>
    <row r="31" spans="1:9" ht="15.75" thickBot="1" x14ac:dyDescent="0.3">
      <c r="A31" s="62"/>
      <c r="B31" s="63"/>
      <c r="C31" s="63"/>
      <c r="D31" s="63"/>
      <c r="E31" s="63"/>
      <c r="F31" s="63"/>
      <c r="G31" s="64"/>
      <c r="H31" s="62"/>
      <c r="I31" s="64"/>
    </row>
    <row r="32" spans="1:9" x14ac:dyDescent="0.25">
      <c r="A32" s="187" t="s">
        <v>108</v>
      </c>
      <c r="B32" s="188"/>
      <c r="C32" s="188"/>
      <c r="D32" s="188"/>
      <c r="E32" s="188"/>
      <c r="F32" s="188"/>
      <c r="G32" s="189"/>
      <c r="H32" s="172">
        <v>1081.02</v>
      </c>
      <c r="I32" s="173"/>
    </row>
    <row r="33" spans="1:9" x14ac:dyDescent="0.25">
      <c r="A33" s="171" t="s">
        <v>75</v>
      </c>
      <c r="B33" s="37"/>
      <c r="C33" s="37"/>
      <c r="D33" s="37"/>
      <c r="E33" s="37"/>
      <c r="F33" s="37"/>
      <c r="G33" s="38"/>
      <c r="H33" s="39">
        <v>3612.15</v>
      </c>
      <c r="I33" s="40"/>
    </row>
    <row r="34" spans="1:9" ht="15.75" thickBot="1" x14ac:dyDescent="0.3">
      <c r="A34" s="121" t="s">
        <v>76</v>
      </c>
      <c r="B34" s="122"/>
      <c r="C34" s="122"/>
      <c r="D34" s="122"/>
      <c r="E34" s="122"/>
      <c r="F34" s="122"/>
      <c r="G34" s="123"/>
      <c r="H34" s="181">
        <v>3615.33</v>
      </c>
      <c r="I34" s="178"/>
    </row>
    <row r="35" spans="1:9" ht="15.75" thickBot="1" x14ac:dyDescent="0.3">
      <c r="A35" s="149"/>
      <c r="B35" s="150"/>
      <c r="C35" s="150"/>
      <c r="D35" s="150"/>
      <c r="E35" s="150"/>
      <c r="F35" s="150"/>
      <c r="G35" s="151"/>
      <c r="H35" s="62"/>
      <c r="I35" s="64"/>
    </row>
    <row r="36" spans="1:9" ht="15.75" thickBot="1" x14ac:dyDescent="0.3">
      <c r="A36" s="26" t="s">
        <v>14</v>
      </c>
      <c r="B36" s="27"/>
      <c r="C36" s="27"/>
      <c r="D36" s="27"/>
      <c r="E36" s="27"/>
      <c r="F36" s="27"/>
      <c r="G36" s="27"/>
      <c r="H36" s="225">
        <f>H10+H29</f>
        <v>27357.469999999998</v>
      </c>
      <c r="I36" s="226"/>
    </row>
    <row r="37" spans="1:9" x14ac:dyDescent="0.25">
      <c r="A37" s="59"/>
      <c r="B37" s="60"/>
      <c r="C37" s="60"/>
      <c r="D37" s="60"/>
      <c r="E37" s="60"/>
      <c r="F37" s="60"/>
      <c r="G37" s="60"/>
      <c r="H37" s="59"/>
      <c r="I37" s="61"/>
    </row>
    <row r="38" spans="1:9" x14ac:dyDescent="0.25">
      <c r="A38" s="36" t="s">
        <v>103</v>
      </c>
      <c r="B38" s="37"/>
      <c r="C38" s="37"/>
      <c r="D38" s="37"/>
      <c r="E38" s="37"/>
      <c r="F38" s="37"/>
      <c r="G38" s="37"/>
      <c r="H38" s="39">
        <f>H4+H10-H27</f>
        <v>107103.08</v>
      </c>
      <c r="I38" s="40"/>
    </row>
    <row r="39" spans="1:9" x14ac:dyDescent="0.25">
      <c r="A39" s="36" t="s">
        <v>121</v>
      </c>
      <c r="B39" s="37"/>
      <c r="C39" s="37"/>
      <c r="D39" s="37"/>
      <c r="E39" s="37"/>
      <c r="F39" s="37"/>
      <c r="G39" s="37"/>
      <c r="H39" s="39">
        <f>H6-H7-H8+H29</f>
        <v>25785.03</v>
      </c>
      <c r="I39" s="40"/>
    </row>
    <row r="40" spans="1:9" x14ac:dyDescent="0.25">
      <c r="A40" s="171" t="s">
        <v>104</v>
      </c>
      <c r="B40" s="37"/>
      <c r="C40" s="37"/>
      <c r="D40" s="37"/>
      <c r="E40" s="37"/>
      <c r="F40" s="37"/>
      <c r="G40" s="37"/>
      <c r="H40" s="39">
        <f>H32+H33-H34</f>
        <v>1077.8400000000001</v>
      </c>
      <c r="I40" s="40"/>
    </row>
    <row r="41" spans="1:9" x14ac:dyDescent="0.25">
      <c r="A41" s="75"/>
      <c r="B41" s="76"/>
      <c r="C41" s="76"/>
      <c r="D41" s="76"/>
      <c r="E41" s="76"/>
      <c r="F41" s="76"/>
      <c r="G41" s="171"/>
      <c r="H41" s="44"/>
      <c r="I41" s="45"/>
    </row>
    <row r="42" spans="1:9" x14ac:dyDescent="0.25">
      <c r="A42" s="79" t="s">
        <v>15</v>
      </c>
      <c r="B42" s="80"/>
      <c r="C42" s="80"/>
      <c r="D42" s="80"/>
      <c r="E42" s="80"/>
      <c r="F42" s="80"/>
      <c r="G42" s="165"/>
      <c r="H42" s="87"/>
      <c r="I42" s="88"/>
    </row>
    <row r="43" spans="1:9" x14ac:dyDescent="0.25">
      <c r="A43" s="4" t="s">
        <v>16</v>
      </c>
      <c r="B43" s="5"/>
      <c r="C43" s="5"/>
      <c r="D43" s="5"/>
      <c r="E43" s="5"/>
      <c r="F43" s="5"/>
      <c r="G43" s="5"/>
      <c r="H43" s="39">
        <v>13.5</v>
      </c>
      <c r="I43" s="40"/>
    </row>
    <row r="44" spans="1:9" ht="15.75" thickBot="1" x14ac:dyDescent="0.3">
      <c r="A44" s="52" t="s">
        <v>54</v>
      </c>
      <c r="B44" s="53"/>
      <c r="C44" s="53"/>
      <c r="D44" s="53"/>
      <c r="E44" s="53"/>
      <c r="F44" s="53"/>
      <c r="G44" s="53"/>
      <c r="H44" s="106">
        <f>(H10/H27+H29/H7+H33/H34)*H43</f>
        <v>28.082968014865862</v>
      </c>
      <c r="I44" s="107"/>
    </row>
    <row r="47" spans="1:9" x14ac:dyDescent="0.25">
      <c r="A47" s="46" t="s">
        <v>19</v>
      </c>
      <c r="B47" s="46"/>
      <c r="C47" s="46"/>
      <c r="G47" s="46" t="s">
        <v>20</v>
      </c>
      <c r="H47" s="46"/>
      <c r="I47" s="46"/>
    </row>
  </sheetData>
  <mergeCells count="86"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A8:G8"/>
    <mergeCell ref="H8:I8"/>
    <mergeCell ref="A9:G9"/>
    <mergeCell ref="H9:I9"/>
    <mergeCell ref="H6:I6"/>
    <mergeCell ref="A7:G7"/>
    <mergeCell ref="H7:I7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30:G30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36:G36"/>
    <mergeCell ref="H36:I36"/>
    <mergeCell ref="A26:G26"/>
    <mergeCell ref="H26:I26"/>
    <mergeCell ref="A29:G29"/>
    <mergeCell ref="H29:I29"/>
    <mergeCell ref="A27:G27"/>
    <mergeCell ref="H27:I27"/>
    <mergeCell ref="A28:G28"/>
    <mergeCell ref="H28:I28"/>
    <mergeCell ref="H30:I30"/>
    <mergeCell ref="A33:G33"/>
    <mergeCell ref="H33:I33"/>
    <mergeCell ref="A47:C47"/>
    <mergeCell ref="G47:I47"/>
    <mergeCell ref="A41:G41"/>
    <mergeCell ref="H41:I41"/>
    <mergeCell ref="A42:G42"/>
    <mergeCell ref="H42:I42"/>
    <mergeCell ref="A43:G43"/>
    <mergeCell ref="H43:I43"/>
    <mergeCell ref="A44:G44"/>
    <mergeCell ref="H44:I44"/>
    <mergeCell ref="A40:G40"/>
    <mergeCell ref="H40:I40"/>
    <mergeCell ref="A34:G34"/>
    <mergeCell ref="H34:I34"/>
    <mergeCell ref="A31:G31"/>
    <mergeCell ref="H31:I31"/>
    <mergeCell ref="A35:G35"/>
    <mergeCell ref="H35:I35"/>
    <mergeCell ref="A37:G37"/>
    <mergeCell ref="H37:I37"/>
    <mergeCell ref="A38:G38"/>
    <mergeCell ref="H38:I38"/>
    <mergeCell ref="A39:G39"/>
    <mergeCell ref="H39:I39"/>
    <mergeCell ref="A32:G32"/>
    <mergeCell ref="H32:I3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8" workbookViewId="0">
      <selection activeCell="H41" sqref="H41:I41"/>
    </sheetView>
  </sheetViews>
  <sheetFormatPr defaultRowHeight="15" x14ac:dyDescent="0.25"/>
  <sheetData>
    <row r="1" spans="1:9" ht="18.75" x14ac:dyDescent="0.3">
      <c r="A1" s="99" t="s">
        <v>37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36" t="s">
        <v>122</v>
      </c>
      <c r="B4" s="37"/>
      <c r="C4" s="37"/>
      <c r="D4" s="37"/>
      <c r="E4" s="37"/>
      <c r="F4" s="37"/>
      <c r="G4" s="38"/>
      <c r="H4" s="101">
        <v>224868.43</v>
      </c>
      <c r="I4" s="102"/>
    </row>
    <row r="5" spans="1:9" x14ac:dyDescent="0.25">
      <c r="A5" s="36"/>
      <c r="B5" s="37"/>
      <c r="C5" s="37"/>
      <c r="D5" s="37"/>
      <c r="E5" s="37"/>
      <c r="F5" s="37"/>
      <c r="G5" s="38"/>
      <c r="H5" s="44"/>
      <c r="I5" s="45"/>
    </row>
    <row r="6" spans="1:9" x14ac:dyDescent="0.25">
      <c r="A6" s="36" t="s">
        <v>88</v>
      </c>
      <c r="B6" s="37"/>
      <c r="C6" s="37"/>
      <c r="D6" s="37"/>
      <c r="E6" s="37"/>
      <c r="F6" s="37"/>
      <c r="G6" s="38"/>
      <c r="H6" s="39">
        <v>254041.67</v>
      </c>
      <c r="I6" s="40"/>
    </row>
    <row r="7" spans="1:9" x14ac:dyDescent="0.25">
      <c r="A7" s="36" t="s">
        <v>67</v>
      </c>
      <c r="B7" s="17"/>
      <c r="C7" s="17"/>
      <c r="D7" s="17"/>
      <c r="E7" s="17"/>
      <c r="F7" s="17"/>
      <c r="G7" s="18"/>
      <c r="H7" s="39">
        <v>15151.72</v>
      </c>
      <c r="I7" s="40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4620</v>
      </c>
      <c r="I8" s="15"/>
    </row>
    <row r="9" spans="1:9" ht="15.75" thickBot="1" x14ac:dyDescent="0.3">
      <c r="A9" s="7"/>
      <c r="B9" s="78"/>
      <c r="C9" s="78"/>
      <c r="D9" s="78"/>
      <c r="E9" s="78"/>
      <c r="F9" s="78"/>
      <c r="G9" s="8"/>
      <c r="H9" s="7"/>
      <c r="I9" s="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271">
        <f>H11+H12+H13+H14+H15+H17+H18+H30+H20+H21+H22+H23+H24+H25+H26+H19</f>
        <v>85729.27</v>
      </c>
      <c r="I10" s="272"/>
    </row>
    <row r="11" spans="1:9" x14ac:dyDescent="0.25">
      <c r="A11" s="94" t="s">
        <v>59</v>
      </c>
      <c r="B11" s="95"/>
      <c r="C11" s="95"/>
      <c r="D11" s="95"/>
      <c r="E11" s="95"/>
      <c r="F11" s="95"/>
      <c r="G11" s="96"/>
      <c r="H11" s="97">
        <v>385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251" t="s">
        <v>0</v>
      </c>
      <c r="B18" s="252"/>
      <c r="C18" s="252"/>
      <c r="D18" s="252"/>
      <c r="E18" s="252"/>
      <c r="F18" s="252"/>
      <c r="G18" s="253"/>
      <c r="H18" s="87">
        <v>0</v>
      </c>
      <c r="I18" s="88"/>
    </row>
    <row r="19" spans="1:9" x14ac:dyDescent="0.25">
      <c r="A19" s="4" t="s">
        <v>52</v>
      </c>
      <c r="B19" s="5"/>
      <c r="C19" s="5"/>
      <c r="D19" s="5"/>
      <c r="E19" s="5"/>
      <c r="F19" s="5"/>
      <c r="G19" s="6"/>
      <c r="H19" s="269">
        <v>1128</v>
      </c>
      <c r="I19" s="270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4">
        <v>2799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7">
        <v>14177.49</v>
      </c>
      <c r="I23" s="8"/>
    </row>
    <row r="24" spans="1:9" x14ac:dyDescent="0.25">
      <c r="A24" s="4" t="s">
        <v>50</v>
      </c>
      <c r="B24" s="5"/>
      <c r="C24" s="5"/>
      <c r="D24" s="5"/>
      <c r="E24" s="5"/>
      <c r="F24" s="5"/>
      <c r="G24" s="6"/>
      <c r="H24" s="7">
        <v>49676.81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57">
        <v>15250.78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1569.38</v>
      </c>
      <c r="I26" s="74"/>
    </row>
    <row r="27" spans="1:9" s="1" customFormat="1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92">
        <v>57019.61</v>
      </c>
      <c r="I27" s="164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83</v>
      </c>
      <c r="B29" s="262"/>
      <c r="C29" s="262"/>
      <c r="D29" s="262"/>
      <c r="E29" s="262"/>
      <c r="F29" s="262"/>
      <c r="G29" s="263"/>
      <c r="H29" s="264">
        <f>H31</f>
        <v>280</v>
      </c>
      <c r="I29" s="265"/>
    </row>
    <row r="30" spans="1:9" x14ac:dyDescent="0.25">
      <c r="A30" s="266" t="s">
        <v>82</v>
      </c>
      <c r="B30" s="267"/>
      <c r="C30" s="267"/>
      <c r="D30" s="267"/>
      <c r="E30" s="267"/>
      <c r="F30" s="267"/>
      <c r="G30" s="268"/>
      <c r="H30" s="108"/>
      <c r="I30" s="109"/>
    </row>
    <row r="31" spans="1:9" x14ac:dyDescent="0.25">
      <c r="A31" s="16" t="s">
        <v>156</v>
      </c>
      <c r="B31" s="17"/>
      <c r="C31" s="17"/>
      <c r="D31" s="17"/>
      <c r="E31" s="17"/>
      <c r="F31" s="17"/>
      <c r="G31" s="18"/>
      <c r="H31" s="19">
        <v>280</v>
      </c>
      <c r="I31" s="20"/>
    </row>
    <row r="32" spans="1:9" ht="15.75" thickBot="1" x14ac:dyDescent="0.3">
      <c r="A32" s="21"/>
      <c r="B32" s="22"/>
      <c r="C32" s="22"/>
      <c r="D32" s="22"/>
      <c r="E32" s="22"/>
      <c r="F32" s="22"/>
      <c r="G32" s="23"/>
      <c r="H32" s="24"/>
      <c r="I32" s="25"/>
    </row>
    <row r="33" spans="1:9" x14ac:dyDescent="0.25">
      <c r="A33" s="188" t="s">
        <v>108</v>
      </c>
      <c r="B33" s="188"/>
      <c r="C33" s="188"/>
      <c r="D33" s="188"/>
      <c r="E33" s="188"/>
      <c r="F33" s="188"/>
      <c r="G33" s="189"/>
      <c r="H33" s="197">
        <v>3820.41</v>
      </c>
      <c r="I33" s="198"/>
    </row>
    <row r="34" spans="1:9" x14ac:dyDescent="0.25">
      <c r="A34" s="171" t="s">
        <v>75</v>
      </c>
      <c r="B34" s="37"/>
      <c r="C34" s="37"/>
      <c r="D34" s="37"/>
      <c r="E34" s="37"/>
      <c r="F34" s="37"/>
      <c r="G34" s="38"/>
      <c r="H34" s="39">
        <v>12520.35</v>
      </c>
      <c r="I34" s="40"/>
    </row>
    <row r="35" spans="1:9" ht="15.75" thickBot="1" x14ac:dyDescent="0.3">
      <c r="A35" s="258" t="s">
        <v>76</v>
      </c>
      <c r="B35" s="175"/>
      <c r="C35" s="175"/>
      <c r="D35" s="175"/>
      <c r="E35" s="175"/>
      <c r="F35" s="175"/>
      <c r="G35" s="259"/>
      <c r="H35" s="176">
        <v>10899.34</v>
      </c>
      <c r="I35" s="177"/>
    </row>
    <row r="36" spans="1:9" ht="15.75" thickBot="1" x14ac:dyDescent="0.3">
      <c r="A36" s="118"/>
      <c r="B36" s="119"/>
      <c r="C36" s="119"/>
      <c r="D36" s="119"/>
      <c r="E36" s="119"/>
      <c r="F36" s="119"/>
      <c r="G36" s="120"/>
      <c r="H36" s="24"/>
      <c r="I36" s="25"/>
    </row>
    <row r="37" spans="1:9" ht="15.75" thickBot="1" x14ac:dyDescent="0.3">
      <c r="A37" s="26" t="s">
        <v>14</v>
      </c>
      <c r="B37" s="27"/>
      <c r="C37" s="27"/>
      <c r="D37" s="27"/>
      <c r="E37" s="27"/>
      <c r="F37" s="27"/>
      <c r="G37" s="28"/>
      <c r="H37" s="29">
        <f>H10+H29</f>
        <v>86009.27</v>
      </c>
      <c r="I37" s="30"/>
    </row>
    <row r="38" spans="1:9" x14ac:dyDescent="0.25">
      <c r="A38" s="57"/>
      <c r="B38" s="215"/>
      <c r="C38" s="215"/>
      <c r="D38" s="215"/>
      <c r="E38" s="215"/>
      <c r="F38" s="215"/>
      <c r="G38" s="58"/>
      <c r="H38" s="108"/>
      <c r="I38" s="109"/>
    </row>
    <row r="39" spans="1:9" x14ac:dyDescent="0.25">
      <c r="A39" s="36" t="s">
        <v>103</v>
      </c>
      <c r="B39" s="37"/>
      <c r="C39" s="37"/>
      <c r="D39" s="37"/>
      <c r="E39" s="37"/>
      <c r="F39" s="37"/>
      <c r="G39" s="38"/>
      <c r="H39" s="256">
        <f>H4+H10-H27</f>
        <v>253578.09000000003</v>
      </c>
      <c r="I39" s="257"/>
    </row>
    <row r="40" spans="1:9" x14ac:dyDescent="0.25">
      <c r="A40" s="36" t="s">
        <v>111</v>
      </c>
      <c r="B40" s="37"/>
      <c r="C40" s="37"/>
      <c r="D40" s="37"/>
      <c r="E40" s="37"/>
      <c r="F40" s="37"/>
      <c r="G40" s="38"/>
      <c r="H40" s="256">
        <f>H6+H7+H8-H29</f>
        <v>273533.39</v>
      </c>
      <c r="I40" s="257"/>
    </row>
    <row r="41" spans="1:9" x14ac:dyDescent="0.25">
      <c r="A41" s="171" t="s">
        <v>104</v>
      </c>
      <c r="B41" s="37"/>
      <c r="C41" s="37"/>
      <c r="D41" s="37"/>
      <c r="E41" s="37"/>
      <c r="F41" s="37"/>
      <c r="G41" s="37"/>
      <c r="H41" s="39">
        <f>H33+H34-H35</f>
        <v>5441.42</v>
      </c>
      <c r="I41" s="40"/>
    </row>
    <row r="42" spans="1:9" x14ac:dyDescent="0.25">
      <c r="A42" s="44"/>
      <c r="B42" s="103"/>
      <c r="C42" s="103"/>
      <c r="D42" s="103"/>
      <c r="E42" s="103"/>
      <c r="F42" s="103"/>
      <c r="G42" s="45"/>
      <c r="H42" s="44"/>
      <c r="I42" s="45"/>
    </row>
    <row r="43" spans="1:9" x14ac:dyDescent="0.25">
      <c r="A43" s="36" t="s">
        <v>15</v>
      </c>
      <c r="B43" s="37"/>
      <c r="C43" s="37"/>
      <c r="D43" s="37"/>
      <c r="E43" s="37"/>
      <c r="F43" s="37"/>
      <c r="G43" s="38"/>
      <c r="H43" s="7"/>
      <c r="I43" s="8"/>
    </row>
    <row r="44" spans="1:9" x14ac:dyDescent="0.25">
      <c r="A44" s="4" t="s">
        <v>16</v>
      </c>
      <c r="B44" s="5"/>
      <c r="C44" s="5"/>
      <c r="D44" s="5"/>
      <c r="E44" s="5"/>
      <c r="F44" s="5"/>
      <c r="G44" s="6"/>
      <c r="H44" s="39">
        <v>11.5</v>
      </c>
      <c r="I44" s="40"/>
    </row>
    <row r="45" spans="1:9" ht="15.75" thickBot="1" x14ac:dyDescent="0.3">
      <c r="A45" s="52" t="s">
        <v>54</v>
      </c>
      <c r="B45" s="53"/>
      <c r="C45" s="53"/>
      <c r="D45" s="53"/>
      <c r="E45" s="53"/>
      <c r="F45" s="53"/>
      <c r="G45" s="54"/>
      <c r="H45" s="260">
        <f>(H10/H27+H29/H7+H34/H35)*H44</f>
        <v>30.713168352631829</v>
      </c>
      <c r="I45" s="261"/>
    </row>
    <row r="48" spans="1:9" x14ac:dyDescent="0.25">
      <c r="A48" s="46" t="s">
        <v>19</v>
      </c>
      <c r="B48" s="46"/>
      <c r="C48" s="46"/>
      <c r="G48" s="46" t="s">
        <v>20</v>
      </c>
      <c r="H48" s="46"/>
      <c r="I48" s="46"/>
    </row>
  </sheetData>
  <mergeCells count="88"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7:G7"/>
    <mergeCell ref="H7:I7"/>
    <mergeCell ref="A9:G9"/>
    <mergeCell ref="H9:I9"/>
    <mergeCell ref="A8:G8"/>
    <mergeCell ref="H8:I8"/>
    <mergeCell ref="A10:G10"/>
    <mergeCell ref="H10:I10"/>
    <mergeCell ref="A11:G11"/>
    <mergeCell ref="H11:I11"/>
    <mergeCell ref="A12:G12"/>
    <mergeCell ref="H12:I12"/>
    <mergeCell ref="A23:G23"/>
    <mergeCell ref="H23:I23"/>
    <mergeCell ref="A13:G13"/>
    <mergeCell ref="H13:I13"/>
    <mergeCell ref="A14:G14"/>
    <mergeCell ref="H14:I14"/>
    <mergeCell ref="A15:G16"/>
    <mergeCell ref="H15:I16"/>
    <mergeCell ref="A31:G31"/>
    <mergeCell ref="H31:I31"/>
    <mergeCell ref="A17:G17"/>
    <mergeCell ref="H17:I17"/>
    <mergeCell ref="A18:G18"/>
    <mergeCell ref="H18:I18"/>
    <mergeCell ref="A30:G30"/>
    <mergeCell ref="H30:I30"/>
    <mergeCell ref="A19:G19"/>
    <mergeCell ref="H19:I19"/>
    <mergeCell ref="A20:G20"/>
    <mergeCell ref="H20:I20"/>
    <mergeCell ref="A21:G21"/>
    <mergeCell ref="H21:I21"/>
    <mergeCell ref="A22:G22"/>
    <mergeCell ref="H22:I22"/>
    <mergeCell ref="A29:G29"/>
    <mergeCell ref="H29:I29"/>
    <mergeCell ref="A28:G28"/>
    <mergeCell ref="H28:I28"/>
    <mergeCell ref="A27:G27"/>
    <mergeCell ref="H27:I27"/>
    <mergeCell ref="A24:G24"/>
    <mergeCell ref="H24:I24"/>
    <mergeCell ref="A25:G25"/>
    <mergeCell ref="H25:I25"/>
    <mergeCell ref="A26:G26"/>
    <mergeCell ref="H26:I26"/>
    <mergeCell ref="A32:G32"/>
    <mergeCell ref="H32:I32"/>
    <mergeCell ref="A36:G36"/>
    <mergeCell ref="H36:I36"/>
    <mergeCell ref="A33:G33"/>
    <mergeCell ref="H33:I33"/>
    <mergeCell ref="A48:C48"/>
    <mergeCell ref="G48:I48"/>
    <mergeCell ref="A45:G45"/>
    <mergeCell ref="H45:I45"/>
    <mergeCell ref="A43:G43"/>
    <mergeCell ref="H43:I43"/>
    <mergeCell ref="A44:G44"/>
    <mergeCell ref="H44:I44"/>
    <mergeCell ref="A40:G40"/>
    <mergeCell ref="H40:I40"/>
    <mergeCell ref="A42:G42"/>
    <mergeCell ref="H42:I42"/>
    <mergeCell ref="A41:G41"/>
    <mergeCell ref="H41:I41"/>
    <mergeCell ref="A38:G38"/>
    <mergeCell ref="H38:I38"/>
    <mergeCell ref="A39:G39"/>
    <mergeCell ref="H39:I39"/>
    <mergeCell ref="A34:G34"/>
    <mergeCell ref="H34:I34"/>
    <mergeCell ref="A35:G35"/>
    <mergeCell ref="H35:I35"/>
    <mergeCell ref="A37:G37"/>
    <mergeCell ref="H37:I3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K43" sqref="K43"/>
    </sheetView>
  </sheetViews>
  <sheetFormatPr defaultRowHeight="15" x14ac:dyDescent="0.25"/>
  <sheetData>
    <row r="1" spans="1:9" ht="18.75" x14ac:dyDescent="0.3">
      <c r="A1" s="99" t="s">
        <v>38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36" t="s">
        <v>100</v>
      </c>
      <c r="B4" s="37"/>
      <c r="C4" s="37"/>
      <c r="D4" s="37"/>
      <c r="E4" s="37"/>
      <c r="F4" s="37"/>
      <c r="G4" s="37"/>
      <c r="H4" s="12">
        <v>268638.44</v>
      </c>
      <c r="I4" s="13"/>
    </row>
    <row r="5" spans="1:9" x14ac:dyDescent="0.25">
      <c r="A5" s="44"/>
      <c r="B5" s="103"/>
      <c r="C5" s="103"/>
      <c r="D5" s="103"/>
      <c r="E5" s="103"/>
      <c r="F5" s="103"/>
      <c r="G5" s="45"/>
      <c r="H5" s="7"/>
      <c r="I5" s="8"/>
    </row>
    <row r="6" spans="1:9" x14ac:dyDescent="0.25">
      <c r="A6" s="36" t="s">
        <v>120</v>
      </c>
      <c r="B6" s="37"/>
      <c r="C6" s="37"/>
      <c r="D6" s="37"/>
      <c r="E6" s="37"/>
      <c r="F6" s="37"/>
      <c r="G6" s="38"/>
      <c r="H6" s="39">
        <v>56683.49</v>
      </c>
      <c r="I6" s="40"/>
    </row>
    <row r="7" spans="1:9" s="1" customFormat="1" x14ac:dyDescent="0.25">
      <c r="A7" s="75" t="s">
        <v>67</v>
      </c>
      <c r="B7" s="76"/>
      <c r="C7" s="76"/>
      <c r="D7" s="76"/>
      <c r="E7" s="76"/>
      <c r="F7" s="76"/>
      <c r="G7" s="77"/>
      <c r="H7" s="44">
        <v>16710.509999999998</v>
      </c>
      <c r="I7" s="45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4020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165"/>
      <c r="H9" s="289"/>
      <c r="I9" s="290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29">
        <f>H11+H12+H13+H14+H15+H17+H18+H20+H21+H22+H23+H24+H25</f>
        <v>84899.22</v>
      </c>
      <c r="I10" s="30"/>
    </row>
    <row r="11" spans="1:9" x14ac:dyDescent="0.25">
      <c r="A11" s="94" t="s">
        <v>59</v>
      </c>
      <c r="B11" s="95"/>
      <c r="C11" s="95"/>
      <c r="D11" s="95"/>
      <c r="E11" s="95"/>
      <c r="F11" s="95"/>
      <c r="G11" s="95"/>
      <c r="H11" s="97">
        <v>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166"/>
      <c r="H18" s="87">
        <v>0</v>
      </c>
      <c r="I18" s="88"/>
    </row>
    <row r="19" spans="1:9" x14ac:dyDescent="0.25">
      <c r="A19" s="4" t="s">
        <v>52</v>
      </c>
      <c r="B19" s="5"/>
      <c r="C19" s="5"/>
      <c r="D19" s="5"/>
      <c r="E19" s="5"/>
      <c r="F19" s="5"/>
      <c r="G19" s="5"/>
      <c r="H19" s="7" t="s">
        <v>32</v>
      </c>
      <c r="I19" s="8"/>
    </row>
    <row r="20" spans="1:9" x14ac:dyDescent="0.25">
      <c r="A20" s="4" t="s">
        <v>11</v>
      </c>
      <c r="B20" s="5"/>
      <c r="C20" s="5"/>
      <c r="D20" s="5"/>
      <c r="E20" s="5"/>
      <c r="F20" s="5"/>
      <c r="G20" s="5"/>
      <c r="H20" s="14">
        <v>2799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5"/>
      <c r="H21" s="7"/>
      <c r="I21" s="8"/>
    </row>
    <row r="22" spans="1:9" x14ac:dyDescent="0.25">
      <c r="A22" s="4" t="s">
        <v>12</v>
      </c>
      <c r="B22" s="5"/>
      <c r="C22" s="5"/>
      <c r="D22" s="5"/>
      <c r="E22" s="5"/>
      <c r="F22" s="5"/>
      <c r="G22" s="5"/>
      <c r="H22" s="7">
        <v>14299.89</v>
      </c>
      <c r="I22" s="8"/>
    </row>
    <row r="23" spans="1:9" x14ac:dyDescent="0.25">
      <c r="A23" s="4" t="s">
        <v>50</v>
      </c>
      <c r="B23" s="5"/>
      <c r="C23" s="5"/>
      <c r="D23" s="5"/>
      <c r="E23" s="5"/>
      <c r="F23" s="5"/>
      <c r="G23" s="5"/>
      <c r="H23" s="7">
        <v>50105.69</v>
      </c>
      <c r="I23" s="8"/>
    </row>
    <row r="24" spans="1:9" x14ac:dyDescent="0.25">
      <c r="A24" s="4" t="s">
        <v>13</v>
      </c>
      <c r="B24" s="5"/>
      <c r="C24" s="5"/>
      <c r="D24" s="5"/>
      <c r="E24" s="5"/>
      <c r="F24" s="5"/>
      <c r="G24" s="5"/>
      <c r="H24" s="57">
        <v>15382.45</v>
      </c>
      <c r="I24" s="58"/>
    </row>
    <row r="25" spans="1:9" ht="15.75" thickBot="1" x14ac:dyDescent="0.3">
      <c r="A25" s="47" t="s">
        <v>49</v>
      </c>
      <c r="B25" s="48"/>
      <c r="C25" s="48"/>
      <c r="D25" s="48"/>
      <c r="E25" s="48"/>
      <c r="F25" s="48"/>
      <c r="G25" s="48"/>
      <c r="H25" s="73">
        <v>1569.38</v>
      </c>
      <c r="I25" s="74"/>
    </row>
    <row r="26" spans="1:9" s="1" customFormat="1" ht="15.75" thickBot="1" x14ac:dyDescent="0.3">
      <c r="A26" s="65" t="s">
        <v>63</v>
      </c>
      <c r="B26" s="66"/>
      <c r="C26" s="66"/>
      <c r="D26" s="66"/>
      <c r="E26" s="66"/>
      <c r="F26" s="66"/>
      <c r="G26" s="67"/>
      <c r="H26" s="92">
        <v>59726.29</v>
      </c>
      <c r="I26" s="164"/>
    </row>
    <row r="27" spans="1:9" ht="15.75" thickBot="1" x14ac:dyDescent="0.3">
      <c r="A27" s="62"/>
      <c r="B27" s="63"/>
      <c r="C27" s="63"/>
      <c r="D27" s="63"/>
      <c r="E27" s="63"/>
      <c r="F27" s="63"/>
      <c r="G27" s="64"/>
      <c r="H27" s="62"/>
      <c r="I27" s="64"/>
    </row>
    <row r="28" spans="1:9" ht="15.75" thickBot="1" x14ac:dyDescent="0.3">
      <c r="A28" s="26" t="s">
        <v>80</v>
      </c>
      <c r="B28" s="27"/>
      <c r="C28" s="27"/>
      <c r="D28" s="27"/>
      <c r="E28" s="27"/>
      <c r="F28" s="27"/>
      <c r="G28" s="27"/>
      <c r="H28" s="225">
        <f>H30</f>
        <v>386</v>
      </c>
      <c r="I28" s="226"/>
    </row>
    <row r="29" spans="1:9" x14ac:dyDescent="0.25">
      <c r="A29" s="94" t="s">
        <v>81</v>
      </c>
      <c r="B29" s="95"/>
      <c r="C29" s="95"/>
      <c r="D29" s="95"/>
      <c r="E29" s="95"/>
      <c r="F29" s="95"/>
      <c r="G29" s="95"/>
      <c r="H29" s="285"/>
      <c r="I29" s="286"/>
    </row>
    <row r="30" spans="1:9" x14ac:dyDescent="0.25">
      <c r="A30" s="4" t="s">
        <v>157</v>
      </c>
      <c r="B30" s="5"/>
      <c r="C30" s="5"/>
      <c r="D30" s="5"/>
      <c r="E30" s="5"/>
      <c r="F30" s="5"/>
      <c r="G30" s="5"/>
      <c r="H30" s="287">
        <v>386</v>
      </c>
      <c r="I30" s="288"/>
    </row>
    <row r="31" spans="1:9" ht="15.75" thickBot="1" x14ac:dyDescent="0.3">
      <c r="A31" s="136"/>
      <c r="B31" s="180"/>
      <c r="C31" s="180"/>
      <c r="D31" s="180"/>
      <c r="E31" s="180"/>
      <c r="F31" s="180"/>
      <c r="G31" s="137"/>
      <c r="H31" s="277"/>
      <c r="I31" s="278"/>
    </row>
    <row r="32" spans="1:9" x14ac:dyDescent="0.25">
      <c r="A32" s="187" t="s">
        <v>108</v>
      </c>
      <c r="B32" s="188"/>
      <c r="C32" s="188"/>
      <c r="D32" s="188"/>
      <c r="E32" s="188"/>
      <c r="F32" s="188"/>
      <c r="G32" s="189"/>
      <c r="H32" s="281">
        <v>4124</v>
      </c>
      <c r="I32" s="282"/>
    </row>
    <row r="33" spans="1:9" x14ac:dyDescent="0.25">
      <c r="A33" s="75" t="s">
        <v>75</v>
      </c>
      <c r="B33" s="76"/>
      <c r="C33" s="76"/>
      <c r="D33" s="76"/>
      <c r="E33" s="76"/>
      <c r="F33" s="76"/>
      <c r="G33" s="77"/>
      <c r="H33" s="116">
        <v>12576.6</v>
      </c>
      <c r="I33" s="117"/>
    </row>
    <row r="34" spans="1:9" ht="15.75" thickBot="1" x14ac:dyDescent="0.3">
      <c r="A34" s="273" t="s">
        <v>76</v>
      </c>
      <c r="B34" s="274"/>
      <c r="C34" s="274"/>
      <c r="D34" s="274"/>
      <c r="E34" s="274"/>
      <c r="F34" s="274"/>
      <c r="G34" s="258"/>
      <c r="H34" s="275">
        <v>11439.6</v>
      </c>
      <c r="I34" s="276"/>
    </row>
    <row r="35" spans="1:9" ht="15.75" thickBot="1" x14ac:dyDescent="0.3">
      <c r="A35" s="149"/>
      <c r="B35" s="150"/>
      <c r="C35" s="150"/>
      <c r="D35" s="150"/>
      <c r="E35" s="150"/>
      <c r="F35" s="150"/>
      <c r="G35" s="151"/>
      <c r="H35" s="279"/>
      <c r="I35" s="280"/>
    </row>
    <row r="36" spans="1:9" ht="15.75" thickBot="1" x14ac:dyDescent="0.3">
      <c r="A36" s="26" t="s">
        <v>14</v>
      </c>
      <c r="B36" s="27"/>
      <c r="C36" s="27"/>
      <c r="D36" s="27"/>
      <c r="E36" s="27"/>
      <c r="F36" s="27"/>
      <c r="G36" s="27"/>
      <c r="H36" s="225">
        <f>H10+H28</f>
        <v>85285.22</v>
      </c>
      <c r="I36" s="226"/>
    </row>
    <row r="37" spans="1:9" x14ac:dyDescent="0.25">
      <c r="A37" s="59"/>
      <c r="B37" s="60"/>
      <c r="C37" s="60"/>
      <c r="D37" s="60"/>
      <c r="E37" s="60"/>
      <c r="F37" s="60"/>
      <c r="G37" s="60"/>
      <c r="H37" s="59"/>
      <c r="I37" s="61"/>
    </row>
    <row r="38" spans="1:9" x14ac:dyDescent="0.25">
      <c r="A38" s="36" t="s">
        <v>103</v>
      </c>
      <c r="B38" s="37"/>
      <c r="C38" s="37"/>
      <c r="D38" s="37"/>
      <c r="E38" s="37"/>
      <c r="F38" s="37"/>
      <c r="G38" s="37"/>
      <c r="H38" s="39">
        <f>H4+H10-H26</f>
        <v>293811.37000000005</v>
      </c>
      <c r="I38" s="40"/>
    </row>
    <row r="39" spans="1:9" x14ac:dyDescent="0.25">
      <c r="A39" s="36" t="s">
        <v>121</v>
      </c>
      <c r="B39" s="37"/>
      <c r="C39" s="37"/>
      <c r="D39" s="37"/>
      <c r="E39" s="37"/>
      <c r="F39" s="37"/>
      <c r="G39" s="38"/>
      <c r="H39" s="39">
        <f>H6-H7-H8+H28</f>
        <v>36338.979999999996</v>
      </c>
      <c r="I39" s="40"/>
    </row>
    <row r="40" spans="1:9" x14ac:dyDescent="0.25">
      <c r="A40" s="171" t="s">
        <v>104</v>
      </c>
      <c r="B40" s="37"/>
      <c r="C40" s="37"/>
      <c r="D40" s="37"/>
      <c r="E40" s="37"/>
      <c r="F40" s="37"/>
      <c r="G40" s="37"/>
      <c r="H40" s="39">
        <f>H32+H33-H34</f>
        <v>5260.9999999999982</v>
      </c>
      <c r="I40" s="40"/>
    </row>
    <row r="41" spans="1:9" x14ac:dyDescent="0.25">
      <c r="A41" s="44"/>
      <c r="B41" s="103"/>
      <c r="C41" s="103"/>
      <c r="D41" s="103"/>
      <c r="E41" s="103"/>
      <c r="F41" s="103"/>
      <c r="G41" s="103"/>
      <c r="H41" s="44"/>
      <c r="I41" s="45"/>
    </row>
    <row r="42" spans="1:9" x14ac:dyDescent="0.25">
      <c r="A42" s="4" t="s">
        <v>15</v>
      </c>
      <c r="B42" s="5"/>
      <c r="C42" s="5"/>
      <c r="D42" s="5"/>
      <c r="E42" s="5"/>
      <c r="F42" s="5"/>
      <c r="G42" s="5"/>
      <c r="H42" s="7"/>
      <c r="I42" s="8"/>
    </row>
    <row r="43" spans="1:9" x14ac:dyDescent="0.25">
      <c r="A43" s="4" t="s">
        <v>16</v>
      </c>
      <c r="B43" s="5"/>
      <c r="C43" s="5"/>
      <c r="D43" s="5"/>
      <c r="E43" s="5"/>
      <c r="F43" s="5"/>
      <c r="G43" s="5"/>
      <c r="H43" s="208">
        <v>11</v>
      </c>
      <c r="I43" s="209"/>
    </row>
    <row r="44" spans="1:9" ht="15.75" thickBot="1" x14ac:dyDescent="0.3">
      <c r="A44" s="52" t="s">
        <v>54</v>
      </c>
      <c r="B44" s="53"/>
      <c r="C44" s="53"/>
      <c r="D44" s="53"/>
      <c r="E44" s="53"/>
      <c r="F44" s="53"/>
      <c r="G44" s="53"/>
      <c r="H44" s="283">
        <f>(H10/H26+H28/H7+H33/H34)*H43</f>
        <v>27.9835857225669</v>
      </c>
      <c r="I44" s="284"/>
    </row>
    <row r="46" spans="1:9" x14ac:dyDescent="0.25">
      <c r="A46" s="46" t="s">
        <v>19</v>
      </c>
      <c r="B46" s="46"/>
      <c r="C46" s="46"/>
      <c r="G46" s="46" t="s">
        <v>20</v>
      </c>
      <c r="H46" s="46"/>
      <c r="I46" s="46"/>
    </row>
  </sheetData>
  <mergeCells count="86">
    <mergeCell ref="A29:G29"/>
    <mergeCell ref="H29:I29"/>
    <mergeCell ref="A30:G30"/>
    <mergeCell ref="H30:I30"/>
    <mergeCell ref="A7:G7"/>
    <mergeCell ref="H7:I7"/>
    <mergeCell ref="A8:G8"/>
    <mergeCell ref="H8:I8"/>
    <mergeCell ref="H11:I11"/>
    <mergeCell ref="A12:G12"/>
    <mergeCell ref="H12:I12"/>
    <mergeCell ref="A9:G9"/>
    <mergeCell ref="H9:I9"/>
    <mergeCell ref="A10:G10"/>
    <mergeCell ref="H10:I10"/>
    <mergeCell ref="A26:G26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A11:G11"/>
    <mergeCell ref="A17:G17"/>
    <mergeCell ref="H17:I17"/>
    <mergeCell ref="A18:G18"/>
    <mergeCell ref="H18:I18"/>
    <mergeCell ref="A13:G13"/>
    <mergeCell ref="H13:I13"/>
    <mergeCell ref="A14:G14"/>
    <mergeCell ref="H14:I14"/>
    <mergeCell ref="A15:G16"/>
    <mergeCell ref="H15:I16"/>
    <mergeCell ref="A27:G27"/>
    <mergeCell ref="H27:I27"/>
    <mergeCell ref="A19:G19"/>
    <mergeCell ref="A23:G23"/>
    <mergeCell ref="H23:I23"/>
    <mergeCell ref="A24:G24"/>
    <mergeCell ref="H24:I24"/>
    <mergeCell ref="A25:G25"/>
    <mergeCell ref="H25:I25"/>
    <mergeCell ref="A20:G20"/>
    <mergeCell ref="H20:I20"/>
    <mergeCell ref="A21:G21"/>
    <mergeCell ref="H21:I21"/>
    <mergeCell ref="A22:G22"/>
    <mergeCell ref="H22:I22"/>
    <mergeCell ref="H26:I26"/>
    <mergeCell ref="A46:C46"/>
    <mergeCell ref="G46:I46"/>
    <mergeCell ref="H19:I19"/>
    <mergeCell ref="A42:G42"/>
    <mergeCell ref="H42:I42"/>
    <mergeCell ref="A43:G43"/>
    <mergeCell ref="H43:I43"/>
    <mergeCell ref="A44:G44"/>
    <mergeCell ref="H44:I44"/>
    <mergeCell ref="A40:G40"/>
    <mergeCell ref="A41:G41"/>
    <mergeCell ref="H41:I41"/>
    <mergeCell ref="A38:G38"/>
    <mergeCell ref="A28:G28"/>
    <mergeCell ref="H28:I28"/>
    <mergeCell ref="A31:G31"/>
    <mergeCell ref="H31:I31"/>
    <mergeCell ref="H38:I38"/>
    <mergeCell ref="A39:G39"/>
    <mergeCell ref="H39:I39"/>
    <mergeCell ref="A36:G36"/>
    <mergeCell ref="H36:I36"/>
    <mergeCell ref="A37:G37"/>
    <mergeCell ref="H37:I37"/>
    <mergeCell ref="A35:G35"/>
    <mergeCell ref="H35:I35"/>
    <mergeCell ref="A32:G32"/>
    <mergeCell ref="H32:I32"/>
    <mergeCell ref="H40:I40"/>
    <mergeCell ref="A33:G33"/>
    <mergeCell ref="H33:I33"/>
    <mergeCell ref="A34:G34"/>
    <mergeCell ref="H34:I3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5" workbookViewId="0">
      <selection activeCell="K42" sqref="K42"/>
    </sheetView>
  </sheetViews>
  <sheetFormatPr defaultRowHeight="15" x14ac:dyDescent="0.25"/>
  <sheetData>
    <row r="1" spans="1:9" ht="18.75" x14ac:dyDescent="0.3">
      <c r="A1" s="99" t="s">
        <v>39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187" t="s">
        <v>123</v>
      </c>
      <c r="B4" s="188"/>
      <c r="C4" s="188"/>
      <c r="D4" s="188"/>
      <c r="E4" s="188"/>
      <c r="F4" s="188"/>
      <c r="G4" s="189"/>
      <c r="H4" s="101">
        <v>110120.65</v>
      </c>
      <c r="I4" s="102"/>
    </row>
    <row r="5" spans="1:9" x14ac:dyDescent="0.25">
      <c r="A5" s="36"/>
      <c r="B5" s="37"/>
      <c r="C5" s="37"/>
      <c r="D5" s="37"/>
      <c r="E5" s="37"/>
      <c r="F5" s="37"/>
      <c r="G5" s="38"/>
      <c r="H5" s="44"/>
      <c r="I5" s="45"/>
    </row>
    <row r="6" spans="1:9" x14ac:dyDescent="0.25">
      <c r="A6" s="36" t="s">
        <v>120</v>
      </c>
      <c r="B6" s="37"/>
      <c r="C6" s="37"/>
      <c r="D6" s="37"/>
      <c r="E6" s="37"/>
      <c r="F6" s="37"/>
      <c r="G6" s="38"/>
      <c r="H6" s="39">
        <v>14410</v>
      </c>
      <c r="I6" s="40"/>
    </row>
    <row r="7" spans="1:9" x14ac:dyDescent="0.25">
      <c r="A7" s="79" t="s">
        <v>53</v>
      </c>
      <c r="B7" s="80"/>
      <c r="C7" s="80"/>
      <c r="D7" s="80"/>
      <c r="E7" s="80"/>
      <c r="F7" s="80"/>
      <c r="G7" s="81"/>
      <c r="H7" s="19">
        <v>720</v>
      </c>
      <c r="I7" s="20"/>
    </row>
    <row r="8" spans="1:9" ht="15.75" thickBot="1" x14ac:dyDescent="0.3">
      <c r="A8" s="44"/>
      <c r="B8" s="103"/>
      <c r="C8" s="103"/>
      <c r="D8" s="103"/>
      <c r="E8" s="103"/>
      <c r="F8" s="103"/>
      <c r="G8" s="45"/>
      <c r="H8" s="44"/>
      <c r="I8" s="45"/>
    </row>
    <row r="9" spans="1:9" ht="15.75" thickBot="1" x14ac:dyDescent="0.3">
      <c r="A9" s="65" t="s">
        <v>64</v>
      </c>
      <c r="B9" s="66"/>
      <c r="C9" s="66"/>
      <c r="D9" s="66"/>
      <c r="E9" s="66"/>
      <c r="F9" s="66"/>
      <c r="G9" s="67"/>
      <c r="H9" s="92">
        <f>H10+H11+H12+H13+H14+H16+H17+H19+H20+H21+H22+H23+H24+H25+H18</f>
        <v>55808.75</v>
      </c>
      <c r="I9" s="112"/>
    </row>
    <row r="10" spans="1:9" x14ac:dyDescent="0.25">
      <c r="A10" s="94" t="s">
        <v>59</v>
      </c>
      <c r="B10" s="95"/>
      <c r="C10" s="95"/>
      <c r="D10" s="95"/>
      <c r="E10" s="95"/>
      <c r="F10" s="95"/>
      <c r="G10" s="96"/>
      <c r="H10" s="110">
        <v>670.6</v>
      </c>
      <c r="I10" s="111"/>
    </row>
    <row r="11" spans="1:9" x14ac:dyDescent="0.25">
      <c r="A11" s="79" t="s">
        <v>4</v>
      </c>
      <c r="B11" s="80"/>
      <c r="C11" s="80"/>
      <c r="D11" s="80"/>
      <c r="E11" s="80"/>
      <c r="F11" s="80"/>
      <c r="G11" s="81"/>
      <c r="H11" s="87"/>
      <c r="I11" s="88"/>
    </row>
    <row r="12" spans="1:9" x14ac:dyDescent="0.25">
      <c r="A12" s="79" t="s">
        <v>5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6</v>
      </c>
      <c r="B13" s="80"/>
      <c r="C13" s="80"/>
      <c r="D13" s="80"/>
      <c r="E13" s="80"/>
      <c r="F13" s="80"/>
      <c r="G13" s="81"/>
      <c r="H13" s="87">
        <v>742.81</v>
      </c>
      <c r="I13" s="88"/>
    </row>
    <row r="14" spans="1:9" x14ac:dyDescent="0.25">
      <c r="A14" s="84" t="s">
        <v>7</v>
      </c>
      <c r="B14" s="85"/>
      <c r="C14" s="85"/>
      <c r="D14" s="85"/>
      <c r="E14" s="85"/>
      <c r="F14" s="85"/>
      <c r="G14" s="86"/>
      <c r="H14" s="87"/>
      <c r="I14" s="88"/>
    </row>
    <row r="15" spans="1:9" x14ac:dyDescent="0.25">
      <c r="A15" s="84"/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79" t="s">
        <v>9</v>
      </c>
      <c r="B16" s="80"/>
      <c r="C16" s="80"/>
      <c r="D16" s="80"/>
      <c r="E16" s="80"/>
      <c r="F16" s="80"/>
      <c r="G16" s="81"/>
      <c r="H16" s="87"/>
      <c r="I16" s="88"/>
    </row>
    <row r="17" spans="1:9" x14ac:dyDescent="0.25">
      <c r="A17" s="89" t="s">
        <v>0</v>
      </c>
      <c r="B17" s="90"/>
      <c r="C17" s="90"/>
      <c r="D17" s="90"/>
      <c r="E17" s="90"/>
      <c r="F17" s="90"/>
      <c r="G17" s="91"/>
      <c r="H17" s="87"/>
      <c r="I17" s="88"/>
    </row>
    <row r="18" spans="1:9" x14ac:dyDescent="0.25">
      <c r="A18" s="4" t="s">
        <v>52</v>
      </c>
      <c r="B18" s="5"/>
      <c r="C18" s="5"/>
      <c r="D18" s="5"/>
      <c r="E18" s="5"/>
      <c r="F18" s="5"/>
      <c r="G18" s="6"/>
      <c r="H18" s="7"/>
      <c r="I18" s="8"/>
    </row>
    <row r="19" spans="1:9" x14ac:dyDescent="0.25">
      <c r="A19" s="4" t="s">
        <v>11</v>
      </c>
      <c r="B19" s="5"/>
      <c r="C19" s="5"/>
      <c r="D19" s="5"/>
      <c r="E19" s="5"/>
      <c r="F19" s="5"/>
      <c r="G19" s="6"/>
      <c r="H19" s="14">
        <v>1306.2</v>
      </c>
      <c r="I19" s="15"/>
    </row>
    <row r="20" spans="1:9" x14ac:dyDescent="0.25">
      <c r="A20" s="4" t="s">
        <v>17</v>
      </c>
      <c r="B20" s="5"/>
      <c r="C20" s="5"/>
      <c r="D20" s="5"/>
      <c r="E20" s="5"/>
      <c r="F20" s="5"/>
      <c r="G20" s="6"/>
      <c r="H20" s="7"/>
      <c r="I20" s="8"/>
    </row>
    <row r="21" spans="1:9" x14ac:dyDescent="0.25">
      <c r="A21" s="4" t="s">
        <v>18</v>
      </c>
      <c r="B21" s="5"/>
      <c r="C21" s="5"/>
      <c r="D21" s="5"/>
      <c r="E21" s="5"/>
      <c r="F21" s="5"/>
      <c r="G21" s="6"/>
      <c r="H21" s="57"/>
      <c r="I21" s="58"/>
    </row>
    <row r="22" spans="1:9" x14ac:dyDescent="0.25">
      <c r="A22" s="4" t="s">
        <v>12</v>
      </c>
      <c r="B22" s="5"/>
      <c r="C22" s="5"/>
      <c r="D22" s="5"/>
      <c r="E22" s="5"/>
      <c r="F22" s="5"/>
      <c r="G22" s="6"/>
      <c r="H22" s="14">
        <v>9233.5499999999993</v>
      </c>
      <c r="I22" s="15"/>
    </row>
    <row r="23" spans="1:9" x14ac:dyDescent="0.25">
      <c r="A23" s="4" t="s">
        <v>50</v>
      </c>
      <c r="B23" s="5"/>
      <c r="C23" s="5"/>
      <c r="D23" s="5"/>
      <c r="E23" s="5"/>
      <c r="F23" s="5"/>
      <c r="G23" s="6"/>
      <c r="H23" s="7">
        <v>32353.64</v>
      </c>
      <c r="I23" s="8"/>
    </row>
    <row r="24" spans="1:9" x14ac:dyDescent="0.25">
      <c r="A24" s="4" t="s">
        <v>13</v>
      </c>
      <c r="B24" s="5"/>
      <c r="C24" s="5"/>
      <c r="D24" s="5"/>
      <c r="E24" s="5"/>
      <c r="F24" s="5"/>
      <c r="G24" s="6"/>
      <c r="H24" s="57">
        <v>9932.57</v>
      </c>
      <c r="I24" s="58"/>
    </row>
    <row r="25" spans="1:9" ht="15.75" thickBot="1" x14ac:dyDescent="0.3">
      <c r="A25" s="70" t="s">
        <v>49</v>
      </c>
      <c r="B25" s="71"/>
      <c r="C25" s="71"/>
      <c r="D25" s="71"/>
      <c r="E25" s="71"/>
      <c r="F25" s="71"/>
      <c r="G25" s="72"/>
      <c r="H25" s="73">
        <v>1569.38</v>
      </c>
      <c r="I25" s="74"/>
    </row>
    <row r="26" spans="1:9" s="1" customFormat="1" ht="15.75" thickBot="1" x14ac:dyDescent="0.3">
      <c r="A26" s="65" t="s">
        <v>63</v>
      </c>
      <c r="B26" s="66"/>
      <c r="C26" s="66"/>
      <c r="D26" s="66"/>
      <c r="E26" s="66"/>
      <c r="F26" s="66"/>
      <c r="G26" s="67"/>
      <c r="H26" s="92">
        <v>46530.45</v>
      </c>
      <c r="I26" s="164"/>
    </row>
    <row r="27" spans="1:9" ht="15.75" thickBot="1" x14ac:dyDescent="0.3">
      <c r="A27" s="149"/>
      <c r="B27" s="150"/>
      <c r="C27" s="150"/>
      <c r="D27" s="150"/>
      <c r="E27" s="150"/>
      <c r="F27" s="150"/>
      <c r="G27" s="151"/>
      <c r="H27" s="149"/>
      <c r="I27" s="151"/>
    </row>
    <row r="28" spans="1:9" ht="15.75" thickBot="1" x14ac:dyDescent="0.3">
      <c r="A28" s="26" t="s">
        <v>80</v>
      </c>
      <c r="B28" s="27"/>
      <c r="C28" s="27"/>
      <c r="D28" s="27"/>
      <c r="E28" s="27"/>
      <c r="F28" s="27"/>
      <c r="G28" s="28"/>
      <c r="H28" s="29">
        <f>H30</f>
        <v>382</v>
      </c>
      <c r="I28" s="33"/>
    </row>
    <row r="29" spans="1:9" x14ac:dyDescent="0.25">
      <c r="A29" s="167" t="s">
        <v>82</v>
      </c>
      <c r="B29" s="168"/>
      <c r="C29" s="168"/>
      <c r="D29" s="168"/>
      <c r="E29" s="168"/>
      <c r="F29" s="168"/>
      <c r="G29" s="168"/>
      <c r="H29" s="59"/>
      <c r="I29" s="61"/>
    </row>
    <row r="30" spans="1:9" x14ac:dyDescent="0.25">
      <c r="A30" s="5" t="s">
        <v>149</v>
      </c>
      <c r="B30" s="5"/>
      <c r="C30" s="5"/>
      <c r="D30" s="5"/>
      <c r="E30" s="5"/>
      <c r="F30" s="5"/>
      <c r="G30" s="5"/>
      <c r="H30" s="291">
        <v>382</v>
      </c>
      <c r="I30" s="292"/>
    </row>
    <row r="31" spans="1:9" ht="15.75" thickBot="1" x14ac:dyDescent="0.3">
      <c r="A31" s="179"/>
      <c r="B31" s="180"/>
      <c r="C31" s="180"/>
      <c r="D31" s="180"/>
      <c r="E31" s="180"/>
      <c r="F31" s="180"/>
      <c r="G31" s="180"/>
      <c r="H31" s="136"/>
      <c r="I31" s="137"/>
    </row>
    <row r="32" spans="1:9" x14ac:dyDescent="0.25">
      <c r="A32" s="187" t="s">
        <v>108</v>
      </c>
      <c r="B32" s="188"/>
      <c r="C32" s="188"/>
      <c r="D32" s="188"/>
      <c r="E32" s="188"/>
      <c r="F32" s="188"/>
      <c r="G32" s="189"/>
      <c r="H32" s="172">
        <v>2956.29</v>
      </c>
      <c r="I32" s="173"/>
    </row>
    <row r="33" spans="1:9" x14ac:dyDescent="0.25">
      <c r="A33" s="75" t="s">
        <v>75</v>
      </c>
      <c r="B33" s="76"/>
      <c r="C33" s="76"/>
      <c r="D33" s="76"/>
      <c r="E33" s="76"/>
      <c r="F33" s="76"/>
      <c r="G33" s="77"/>
      <c r="H33" s="116">
        <v>8468.1</v>
      </c>
      <c r="I33" s="117"/>
    </row>
    <row r="34" spans="1:9" ht="15.75" thickBot="1" x14ac:dyDescent="0.3">
      <c r="A34" s="273" t="s">
        <v>76</v>
      </c>
      <c r="B34" s="274"/>
      <c r="C34" s="274"/>
      <c r="D34" s="274"/>
      <c r="E34" s="274"/>
      <c r="F34" s="274"/>
      <c r="G34" s="258"/>
      <c r="H34" s="275">
        <v>7491.65</v>
      </c>
      <c r="I34" s="276"/>
    </row>
    <row r="35" spans="1:9" ht="15.75" thickBot="1" x14ac:dyDescent="0.3">
      <c r="A35" s="149"/>
      <c r="B35" s="150"/>
      <c r="C35" s="150"/>
      <c r="D35" s="150"/>
      <c r="E35" s="150"/>
      <c r="F35" s="150"/>
      <c r="G35" s="150"/>
      <c r="H35" s="149"/>
      <c r="I35" s="151"/>
    </row>
    <row r="36" spans="1:9" ht="15.75" thickBot="1" x14ac:dyDescent="0.3">
      <c r="A36" s="26" t="s">
        <v>14</v>
      </c>
      <c r="B36" s="27"/>
      <c r="C36" s="27"/>
      <c r="D36" s="27"/>
      <c r="E36" s="27"/>
      <c r="F36" s="27"/>
      <c r="G36" s="28"/>
      <c r="H36" s="29">
        <f>H9+H28</f>
        <v>56190.75</v>
      </c>
      <c r="I36" s="30"/>
    </row>
    <row r="37" spans="1:9" x14ac:dyDescent="0.25">
      <c r="A37" s="59"/>
      <c r="B37" s="60"/>
      <c r="C37" s="60"/>
      <c r="D37" s="60"/>
      <c r="E37" s="60"/>
      <c r="F37" s="60"/>
      <c r="G37" s="61"/>
      <c r="H37" s="108"/>
      <c r="I37" s="109"/>
    </row>
    <row r="38" spans="1:9" x14ac:dyDescent="0.25">
      <c r="A38" s="36" t="s">
        <v>124</v>
      </c>
      <c r="B38" s="37"/>
      <c r="C38" s="37"/>
      <c r="D38" s="37"/>
      <c r="E38" s="37"/>
      <c r="F38" s="37"/>
      <c r="G38" s="38"/>
      <c r="H38" s="39">
        <f>H4+H9-H26</f>
        <v>119398.95</v>
      </c>
      <c r="I38" s="45"/>
    </row>
    <row r="39" spans="1:9" x14ac:dyDescent="0.25">
      <c r="A39" s="36" t="s">
        <v>110</v>
      </c>
      <c r="B39" s="37"/>
      <c r="C39" s="37"/>
      <c r="D39" s="37"/>
      <c r="E39" s="37"/>
      <c r="F39" s="37"/>
      <c r="G39" s="38"/>
      <c r="H39" s="39">
        <f>H6-H7+H28</f>
        <v>14072</v>
      </c>
      <c r="I39" s="40"/>
    </row>
    <row r="40" spans="1:9" x14ac:dyDescent="0.25">
      <c r="A40" s="171" t="s">
        <v>104</v>
      </c>
      <c r="B40" s="37"/>
      <c r="C40" s="37"/>
      <c r="D40" s="37"/>
      <c r="E40" s="37"/>
      <c r="F40" s="37"/>
      <c r="G40" s="37"/>
      <c r="H40" s="39">
        <f>H32+H33-H34</f>
        <v>3932.74</v>
      </c>
      <c r="I40" s="40"/>
    </row>
    <row r="41" spans="1:9" x14ac:dyDescent="0.25">
      <c r="A41" s="44"/>
      <c r="B41" s="103"/>
      <c r="C41" s="103"/>
      <c r="D41" s="103"/>
      <c r="E41" s="103"/>
      <c r="F41" s="103"/>
      <c r="G41" s="45"/>
      <c r="H41" s="44"/>
      <c r="I41" s="45"/>
    </row>
    <row r="42" spans="1:9" x14ac:dyDescent="0.25">
      <c r="A42" s="47" t="s">
        <v>15</v>
      </c>
      <c r="B42" s="48"/>
      <c r="C42" s="48"/>
      <c r="D42" s="48"/>
      <c r="E42" s="48"/>
      <c r="F42" s="48"/>
      <c r="G42" s="49"/>
      <c r="H42" s="104"/>
      <c r="I42" s="105"/>
    </row>
    <row r="43" spans="1:9" x14ac:dyDescent="0.25">
      <c r="A43" s="4" t="s">
        <v>16</v>
      </c>
      <c r="B43" s="5"/>
      <c r="C43" s="5"/>
      <c r="D43" s="5"/>
      <c r="E43" s="5"/>
      <c r="F43" s="5"/>
      <c r="G43" s="6"/>
      <c r="H43" s="208">
        <v>11.5</v>
      </c>
      <c r="I43" s="209"/>
    </row>
    <row r="44" spans="1:9" ht="15.75" thickBot="1" x14ac:dyDescent="0.3">
      <c r="A44" s="52" t="s">
        <v>54</v>
      </c>
      <c r="B44" s="53"/>
      <c r="C44" s="53"/>
      <c r="D44" s="53"/>
      <c r="E44" s="53"/>
      <c r="F44" s="53"/>
      <c r="G44" s="54"/>
      <c r="H44" s="283">
        <f>(H9/H26+H33/H34)*H43</f>
        <v>26.792023801799715</v>
      </c>
      <c r="I44" s="284"/>
    </row>
    <row r="48" spans="1:9" x14ac:dyDescent="0.25">
      <c r="A48" s="46" t="s">
        <v>19</v>
      </c>
      <c r="B48" s="46"/>
      <c r="C48" s="46"/>
      <c r="G48" s="46" t="s">
        <v>20</v>
      </c>
      <c r="H48" s="46"/>
      <c r="I48" s="46"/>
    </row>
  </sheetData>
  <mergeCells count="86">
    <mergeCell ref="A27:G27"/>
    <mergeCell ref="H27:I27"/>
    <mergeCell ref="A38:G38"/>
    <mergeCell ref="H38:I38"/>
    <mergeCell ref="A28:G28"/>
    <mergeCell ref="H28:I28"/>
    <mergeCell ref="A36:G36"/>
    <mergeCell ref="H36:I36"/>
    <mergeCell ref="A29:G29"/>
    <mergeCell ref="A33:G33"/>
    <mergeCell ref="H33:I33"/>
    <mergeCell ref="A34:G34"/>
    <mergeCell ref="A32:G32"/>
    <mergeCell ref="H32:I32"/>
    <mergeCell ref="A30:G30"/>
    <mergeCell ref="H30:I30"/>
    <mergeCell ref="A48:C48"/>
    <mergeCell ref="G48:I48"/>
    <mergeCell ref="A41:G41"/>
    <mergeCell ref="H41:I41"/>
    <mergeCell ref="A42:G42"/>
    <mergeCell ref="H42:I42"/>
    <mergeCell ref="A43:G43"/>
    <mergeCell ref="H43:I43"/>
    <mergeCell ref="A44:G44"/>
    <mergeCell ref="H44:I44"/>
    <mergeCell ref="H18:I18"/>
    <mergeCell ref="A19:G19"/>
    <mergeCell ref="H19:I19"/>
    <mergeCell ref="H29:I2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17:G17"/>
    <mergeCell ref="H17:I17"/>
    <mergeCell ref="H12:I12"/>
    <mergeCell ref="A13:G13"/>
    <mergeCell ref="H13:I13"/>
    <mergeCell ref="A14:G15"/>
    <mergeCell ref="H14:I15"/>
    <mergeCell ref="A7:G7"/>
    <mergeCell ref="H7:I7"/>
    <mergeCell ref="A8:G8"/>
    <mergeCell ref="H8:I8"/>
    <mergeCell ref="A26:G26"/>
    <mergeCell ref="H26:I26"/>
    <mergeCell ref="A18:G18"/>
    <mergeCell ref="A9:G9"/>
    <mergeCell ref="H9:I9"/>
    <mergeCell ref="A10:G10"/>
    <mergeCell ref="H10:I10"/>
    <mergeCell ref="A11:G11"/>
    <mergeCell ref="H11:I11"/>
    <mergeCell ref="A12:G12"/>
    <mergeCell ref="A16:G16"/>
    <mergeCell ref="H16:I16"/>
    <mergeCell ref="A6:G6"/>
    <mergeCell ref="H6:I6"/>
    <mergeCell ref="A5:G5"/>
    <mergeCell ref="H5:I5"/>
    <mergeCell ref="A1:I1"/>
    <mergeCell ref="C2:F2"/>
    <mergeCell ref="A3:G3"/>
    <mergeCell ref="H3:I3"/>
    <mergeCell ref="H4:I4"/>
    <mergeCell ref="A4:G4"/>
    <mergeCell ref="A40:G40"/>
    <mergeCell ref="H40:I40"/>
    <mergeCell ref="H34:I34"/>
    <mergeCell ref="A31:G31"/>
    <mergeCell ref="H31:I31"/>
    <mergeCell ref="A35:G35"/>
    <mergeCell ref="H35:I35"/>
    <mergeCell ref="A39:G39"/>
    <mergeCell ref="H39:I39"/>
    <mergeCell ref="A37:G37"/>
    <mergeCell ref="H37:I3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2" workbookViewId="0">
      <selection activeCell="H6" sqref="H6:I6"/>
    </sheetView>
  </sheetViews>
  <sheetFormatPr defaultRowHeight="15" x14ac:dyDescent="0.25"/>
  <sheetData>
    <row r="1" spans="1:9" ht="18.75" x14ac:dyDescent="0.3">
      <c r="A1" s="99" t="s">
        <v>40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3"/>
      <c r="H3" s="31" t="s">
        <v>2</v>
      </c>
      <c r="I3" s="33"/>
    </row>
    <row r="4" spans="1:9" x14ac:dyDescent="0.25">
      <c r="A4" s="75" t="s">
        <v>100</v>
      </c>
      <c r="B4" s="76"/>
      <c r="C4" s="76"/>
      <c r="D4" s="76"/>
      <c r="E4" s="76"/>
      <c r="F4" s="76"/>
      <c r="G4" s="77"/>
      <c r="H4" s="293">
        <v>287109.28999999998</v>
      </c>
      <c r="I4" s="294"/>
    </row>
    <row r="5" spans="1:9" x14ac:dyDescent="0.25">
      <c r="A5" s="44"/>
      <c r="B5" s="103"/>
      <c r="C5" s="103"/>
      <c r="D5" s="103"/>
      <c r="E5" s="103"/>
      <c r="F5" s="103"/>
      <c r="G5" s="45"/>
      <c r="H5" s="208"/>
      <c r="I5" s="209"/>
    </row>
    <row r="6" spans="1:9" x14ac:dyDescent="0.25">
      <c r="A6" s="41" t="s">
        <v>120</v>
      </c>
      <c r="B6" s="42"/>
      <c r="C6" s="42"/>
      <c r="D6" s="42"/>
      <c r="E6" s="42"/>
      <c r="F6" s="42"/>
      <c r="G6" s="43"/>
      <c r="H6" s="44">
        <v>129470.39999999999</v>
      </c>
      <c r="I6" s="45"/>
    </row>
    <row r="7" spans="1:9" x14ac:dyDescent="0.25">
      <c r="A7" s="75" t="s">
        <v>67</v>
      </c>
      <c r="B7" s="76"/>
      <c r="C7" s="76"/>
      <c r="D7" s="76"/>
      <c r="E7" s="76"/>
      <c r="F7" s="76"/>
      <c r="G7" s="77"/>
      <c r="H7" s="116">
        <v>5759.81</v>
      </c>
      <c r="I7" s="117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4020</v>
      </c>
      <c r="I8" s="15"/>
    </row>
    <row r="9" spans="1:9" ht="15.75" thickBot="1" x14ac:dyDescent="0.3">
      <c r="A9" s="44"/>
      <c r="B9" s="103"/>
      <c r="C9" s="103"/>
      <c r="D9" s="103"/>
      <c r="E9" s="103"/>
      <c r="F9" s="103"/>
      <c r="G9" s="45"/>
      <c r="H9" s="7"/>
      <c r="I9" s="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92">
        <f>H11+H12+H13+H14+H15+H17+H18+H30+H20+H21+H22+H23+H24+H25+H26+H19</f>
        <v>71472.03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5"/>
      <c r="H11" s="110">
        <v>0</v>
      </c>
      <c r="I11" s="111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166"/>
      <c r="H18" s="87"/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165"/>
      <c r="H19" s="14">
        <v>904.5</v>
      </c>
      <c r="I19" s="15"/>
    </row>
    <row r="20" spans="1:9" x14ac:dyDescent="0.25">
      <c r="A20" s="4" t="s">
        <v>11</v>
      </c>
      <c r="B20" s="5"/>
      <c r="C20" s="5"/>
      <c r="D20" s="5"/>
      <c r="E20" s="5"/>
      <c r="F20" s="5"/>
      <c r="G20" s="5"/>
      <c r="H20" s="14">
        <v>2985.6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5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5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5"/>
      <c r="H23" s="7">
        <v>11697.87</v>
      </c>
      <c r="I23" s="8"/>
    </row>
    <row r="24" spans="1:9" x14ac:dyDescent="0.25">
      <c r="A24" s="4" t="s">
        <v>50</v>
      </c>
      <c r="B24" s="5"/>
      <c r="C24" s="5"/>
      <c r="D24" s="5"/>
      <c r="E24" s="5"/>
      <c r="F24" s="5"/>
      <c r="G24" s="5"/>
      <c r="H24" s="7">
        <v>40988.42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5"/>
      <c r="H25" s="57">
        <v>12583.45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1"/>
      <c r="H26" s="73">
        <v>1569.38</v>
      </c>
      <c r="I26" s="74"/>
    </row>
    <row r="27" spans="1:9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68">
        <v>42238.52</v>
      </c>
      <c r="I27" s="69"/>
    </row>
    <row r="28" spans="1:9" ht="15.75" thickBot="1" x14ac:dyDescent="0.3">
      <c r="A28" s="149"/>
      <c r="B28" s="150"/>
      <c r="C28" s="150"/>
      <c r="D28" s="150"/>
      <c r="E28" s="150"/>
      <c r="F28" s="150"/>
      <c r="G28" s="151"/>
      <c r="H28" s="149">
        <v>0</v>
      </c>
      <c r="I28" s="151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7"/>
      <c r="H29" s="29">
        <f>H30</f>
        <v>0</v>
      </c>
      <c r="I29" s="30"/>
    </row>
    <row r="30" spans="1:9" x14ac:dyDescent="0.25">
      <c r="A30" s="167" t="s">
        <v>74</v>
      </c>
      <c r="B30" s="168"/>
      <c r="C30" s="168"/>
      <c r="D30" s="168"/>
      <c r="E30" s="168"/>
      <c r="F30" s="168"/>
      <c r="G30" s="168"/>
      <c r="H30" s="59"/>
      <c r="I30" s="61"/>
    </row>
    <row r="31" spans="1:9" ht="15.75" thickBot="1" x14ac:dyDescent="0.3">
      <c r="A31" s="179"/>
      <c r="B31" s="180"/>
      <c r="C31" s="180"/>
      <c r="D31" s="180"/>
      <c r="E31" s="180"/>
      <c r="F31" s="180"/>
      <c r="G31" s="180"/>
      <c r="H31" s="136"/>
      <c r="I31" s="137"/>
    </row>
    <row r="32" spans="1:9" x14ac:dyDescent="0.25">
      <c r="A32" s="187" t="s">
        <v>108</v>
      </c>
      <c r="B32" s="188"/>
      <c r="C32" s="188"/>
      <c r="D32" s="188"/>
      <c r="E32" s="188"/>
      <c r="F32" s="188"/>
      <c r="G32" s="189"/>
      <c r="H32" s="172">
        <v>3695.74</v>
      </c>
      <c r="I32" s="173"/>
    </row>
    <row r="33" spans="1:9" x14ac:dyDescent="0.25">
      <c r="A33" s="75" t="s">
        <v>75</v>
      </c>
      <c r="B33" s="76"/>
      <c r="C33" s="76"/>
      <c r="D33" s="76"/>
      <c r="E33" s="76"/>
      <c r="F33" s="76"/>
      <c r="G33" s="77"/>
      <c r="H33" s="50">
        <v>10305.9</v>
      </c>
      <c r="I33" s="51"/>
    </row>
    <row r="34" spans="1:9" ht="15.75" thickBot="1" x14ac:dyDescent="0.3">
      <c r="A34" s="273" t="s">
        <v>76</v>
      </c>
      <c r="B34" s="274"/>
      <c r="C34" s="274"/>
      <c r="D34" s="274"/>
      <c r="E34" s="274"/>
      <c r="F34" s="274"/>
      <c r="G34" s="258"/>
      <c r="H34" s="275">
        <v>8624.1200000000008</v>
      </c>
      <c r="I34" s="276"/>
    </row>
    <row r="35" spans="1:9" ht="15.75" thickBot="1" x14ac:dyDescent="0.3">
      <c r="A35" s="149"/>
      <c r="B35" s="150"/>
      <c r="C35" s="150"/>
      <c r="D35" s="150"/>
      <c r="E35" s="150"/>
      <c r="F35" s="150"/>
      <c r="G35" s="150"/>
      <c r="H35" s="149"/>
      <c r="I35" s="151"/>
    </row>
    <row r="36" spans="1:9" ht="15.75" thickBot="1" x14ac:dyDescent="0.3">
      <c r="A36" s="26" t="s">
        <v>14</v>
      </c>
      <c r="B36" s="27"/>
      <c r="C36" s="27"/>
      <c r="D36" s="27"/>
      <c r="E36" s="27"/>
      <c r="F36" s="27"/>
      <c r="G36" s="27"/>
      <c r="H36" s="29">
        <f>H10+H29</f>
        <v>71472.03</v>
      </c>
      <c r="I36" s="30"/>
    </row>
    <row r="37" spans="1:9" x14ac:dyDescent="0.25">
      <c r="A37" s="59"/>
      <c r="B37" s="60"/>
      <c r="C37" s="60"/>
      <c r="D37" s="60"/>
      <c r="E37" s="60"/>
      <c r="F37" s="60"/>
      <c r="G37" s="60"/>
      <c r="H37" s="59"/>
      <c r="I37" s="61"/>
    </row>
    <row r="38" spans="1:9" x14ac:dyDescent="0.25">
      <c r="A38" s="36" t="s">
        <v>103</v>
      </c>
      <c r="B38" s="37"/>
      <c r="C38" s="37"/>
      <c r="D38" s="37"/>
      <c r="E38" s="37"/>
      <c r="F38" s="37"/>
      <c r="G38" s="37"/>
      <c r="H38" s="39">
        <f>H4+H10-H27</f>
        <v>316342.79999999993</v>
      </c>
      <c r="I38" s="40"/>
    </row>
    <row r="39" spans="1:9" x14ac:dyDescent="0.25">
      <c r="A39" s="36" t="s">
        <v>110</v>
      </c>
      <c r="B39" s="37"/>
      <c r="C39" s="37"/>
      <c r="D39" s="37"/>
      <c r="E39" s="37"/>
      <c r="F39" s="37"/>
      <c r="G39" s="37"/>
      <c r="H39" s="39">
        <f>H6-H7-H8+H29</f>
        <v>119690.59</v>
      </c>
      <c r="I39" s="40"/>
    </row>
    <row r="40" spans="1:9" x14ac:dyDescent="0.25">
      <c r="A40" s="171" t="s">
        <v>104</v>
      </c>
      <c r="B40" s="37"/>
      <c r="C40" s="37"/>
      <c r="D40" s="37"/>
      <c r="E40" s="37"/>
      <c r="F40" s="37"/>
      <c r="G40" s="37"/>
      <c r="H40" s="39">
        <f>H32+H33-H34</f>
        <v>5377.5199999999986</v>
      </c>
      <c r="I40" s="40"/>
    </row>
    <row r="41" spans="1:9" x14ac:dyDescent="0.25">
      <c r="A41" s="75"/>
      <c r="B41" s="76"/>
      <c r="C41" s="76"/>
      <c r="D41" s="76"/>
      <c r="E41" s="76"/>
      <c r="F41" s="76"/>
      <c r="G41" s="171"/>
      <c r="H41" s="44"/>
      <c r="I41" s="45"/>
    </row>
    <row r="42" spans="1:9" x14ac:dyDescent="0.25">
      <c r="A42" s="79" t="s">
        <v>15</v>
      </c>
      <c r="B42" s="80"/>
      <c r="C42" s="80"/>
      <c r="D42" s="80"/>
      <c r="E42" s="80"/>
      <c r="F42" s="80"/>
      <c r="G42" s="165"/>
      <c r="H42" s="87"/>
      <c r="I42" s="88"/>
    </row>
    <row r="43" spans="1:9" x14ac:dyDescent="0.25">
      <c r="A43" s="4" t="s">
        <v>16</v>
      </c>
      <c r="B43" s="5"/>
      <c r="C43" s="5"/>
      <c r="D43" s="5"/>
      <c r="E43" s="5"/>
      <c r="F43" s="5"/>
      <c r="G43" s="5"/>
      <c r="H43" s="39">
        <v>10</v>
      </c>
      <c r="I43" s="40"/>
    </row>
    <row r="44" spans="1:9" ht="15.75" thickBot="1" x14ac:dyDescent="0.3">
      <c r="A44" s="52" t="s">
        <v>54</v>
      </c>
      <c r="B44" s="53"/>
      <c r="C44" s="53"/>
      <c r="D44" s="53"/>
      <c r="E44" s="53"/>
      <c r="F44" s="53"/>
      <c r="G44" s="53"/>
      <c r="H44" s="283">
        <f>(H10/H27+H29/H7+H33/H34)*H43</f>
        <v>28.87114334624119</v>
      </c>
      <c r="I44" s="284"/>
    </row>
    <row r="47" spans="1:9" x14ac:dyDescent="0.25">
      <c r="A47" s="46" t="s">
        <v>19</v>
      </c>
      <c r="B47" s="46"/>
      <c r="C47" s="46"/>
      <c r="G47" s="46" t="s">
        <v>20</v>
      </c>
      <c r="H47" s="46"/>
      <c r="I47" s="46"/>
    </row>
  </sheetData>
  <mergeCells count="86">
    <mergeCell ref="A42:G42"/>
    <mergeCell ref="H42:I42"/>
    <mergeCell ref="A41:G41"/>
    <mergeCell ref="A36:G36"/>
    <mergeCell ref="H36:I36"/>
    <mergeCell ref="H37:I37"/>
    <mergeCell ref="A38:G38"/>
    <mergeCell ref="H38:I38"/>
    <mergeCell ref="H41:I41"/>
    <mergeCell ref="A37:G37"/>
    <mergeCell ref="A39:G39"/>
    <mergeCell ref="H39:I39"/>
    <mergeCell ref="A40:G40"/>
    <mergeCell ref="H40:I40"/>
    <mergeCell ref="A47:C47"/>
    <mergeCell ref="G47:I47"/>
    <mergeCell ref="A43:G43"/>
    <mergeCell ref="H43:I43"/>
    <mergeCell ref="A44:G44"/>
    <mergeCell ref="H44:I44"/>
    <mergeCell ref="A23:G23"/>
    <mergeCell ref="H23:I23"/>
    <mergeCell ref="A24:G24"/>
    <mergeCell ref="H24:I24"/>
    <mergeCell ref="A27:G27"/>
    <mergeCell ref="H27:I27"/>
    <mergeCell ref="A30:G30"/>
    <mergeCell ref="H30:I30"/>
    <mergeCell ref="A31:G31"/>
    <mergeCell ref="H31:I31"/>
    <mergeCell ref="A35:G35"/>
    <mergeCell ref="H35:I35"/>
    <mergeCell ref="A33:G33"/>
    <mergeCell ref="H33:I33"/>
    <mergeCell ref="A34:G34"/>
    <mergeCell ref="H34:I34"/>
    <mergeCell ref="A32:G32"/>
    <mergeCell ref="H32:I32"/>
    <mergeCell ref="A18:G18"/>
    <mergeCell ref="H18:I18"/>
    <mergeCell ref="H13:I13"/>
    <mergeCell ref="A14:G14"/>
    <mergeCell ref="H14:I14"/>
    <mergeCell ref="A15:G16"/>
    <mergeCell ref="H15:I16"/>
    <mergeCell ref="A13:G13"/>
    <mergeCell ref="A17:G17"/>
    <mergeCell ref="H17:I17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7:G7"/>
    <mergeCell ref="H7:I7"/>
    <mergeCell ref="A8:G8"/>
    <mergeCell ref="H8:I8"/>
    <mergeCell ref="A12:G12"/>
    <mergeCell ref="H12:I12"/>
    <mergeCell ref="A9:G9"/>
    <mergeCell ref="H9:I9"/>
    <mergeCell ref="A10:G10"/>
    <mergeCell ref="H10:I10"/>
    <mergeCell ref="A11:G11"/>
    <mergeCell ref="H11:I11"/>
    <mergeCell ref="A29:G29"/>
    <mergeCell ref="H29:I29"/>
    <mergeCell ref="A20:G20"/>
    <mergeCell ref="H20:I20"/>
    <mergeCell ref="A19:G19"/>
    <mergeCell ref="H19:I19"/>
    <mergeCell ref="A28:G28"/>
    <mergeCell ref="H28:I28"/>
    <mergeCell ref="A25:G25"/>
    <mergeCell ref="H25:I25"/>
    <mergeCell ref="A26:G26"/>
    <mergeCell ref="H26:I26"/>
    <mergeCell ref="A21:G21"/>
    <mergeCell ref="H21:I21"/>
    <mergeCell ref="A22:G22"/>
    <mergeCell ref="H22:I2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8" workbookViewId="0">
      <selection activeCell="L43" sqref="L43"/>
    </sheetView>
  </sheetViews>
  <sheetFormatPr defaultRowHeight="15" x14ac:dyDescent="0.25"/>
  <sheetData>
    <row r="1" spans="1:9" ht="18.75" x14ac:dyDescent="0.3">
      <c r="A1" s="99" t="s">
        <v>41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3"/>
      <c r="H3" s="31" t="s">
        <v>2</v>
      </c>
      <c r="I3" s="33"/>
    </row>
    <row r="4" spans="1:9" x14ac:dyDescent="0.25">
      <c r="A4" s="36" t="s">
        <v>100</v>
      </c>
      <c r="B4" s="37"/>
      <c r="C4" s="37"/>
      <c r="D4" s="37"/>
      <c r="E4" s="37"/>
      <c r="F4" s="37"/>
      <c r="G4" s="37"/>
      <c r="H4" s="295">
        <v>154244.97</v>
      </c>
      <c r="I4" s="296"/>
    </row>
    <row r="5" spans="1:9" x14ac:dyDescent="0.25">
      <c r="A5" s="44"/>
      <c r="B5" s="103"/>
      <c r="C5" s="103"/>
      <c r="D5" s="103"/>
      <c r="E5" s="103"/>
      <c r="F5" s="103"/>
      <c r="G5" s="45"/>
      <c r="H5" s="44"/>
      <c r="I5" s="45"/>
    </row>
    <row r="6" spans="1:9" x14ac:dyDescent="0.25">
      <c r="A6" s="36" t="s">
        <v>120</v>
      </c>
      <c r="B6" s="37"/>
      <c r="C6" s="37"/>
      <c r="D6" s="37"/>
      <c r="E6" s="37"/>
      <c r="F6" s="37"/>
      <c r="G6" s="38"/>
      <c r="H6" s="44">
        <v>22554.06</v>
      </c>
      <c r="I6" s="45"/>
    </row>
    <row r="7" spans="1:9" x14ac:dyDescent="0.25">
      <c r="A7" s="36" t="s">
        <v>67</v>
      </c>
      <c r="B7" s="37"/>
      <c r="C7" s="37"/>
      <c r="D7" s="37"/>
      <c r="E7" s="37"/>
      <c r="F7" s="37"/>
      <c r="G7" s="38"/>
      <c r="H7" s="39">
        <v>3383.74</v>
      </c>
      <c r="I7" s="40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9">
        <v>3720</v>
      </c>
      <c r="I8" s="20"/>
    </row>
    <row r="9" spans="1:9" ht="15.75" thickBot="1" x14ac:dyDescent="0.3">
      <c r="A9" s="44"/>
      <c r="B9" s="103"/>
      <c r="C9" s="103"/>
      <c r="D9" s="103"/>
      <c r="E9" s="103"/>
      <c r="F9" s="103"/>
      <c r="G9" s="45"/>
      <c r="H9" s="44"/>
      <c r="I9" s="45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92">
        <f>H11+H12+H13+H14+H15+H17+H18+H30+H20+H21+H22+H23+H24+H25+H26+H19</f>
        <v>47786.47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5"/>
      <c r="H11" s="97">
        <v>7165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166"/>
      <c r="H18" s="87"/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165"/>
      <c r="H19" s="14">
        <v>1161</v>
      </c>
      <c r="I19" s="15"/>
    </row>
    <row r="20" spans="1:9" x14ac:dyDescent="0.25">
      <c r="A20" s="4" t="s">
        <v>11</v>
      </c>
      <c r="B20" s="5"/>
      <c r="C20" s="5"/>
      <c r="D20" s="5"/>
      <c r="E20" s="5"/>
      <c r="F20" s="5"/>
      <c r="G20" s="5"/>
      <c r="H20" s="14">
        <v>1492.8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5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5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5"/>
      <c r="H23" s="14">
        <v>6390.3</v>
      </c>
      <c r="I23" s="15"/>
    </row>
    <row r="24" spans="1:9" x14ac:dyDescent="0.25">
      <c r="A24" s="4" t="s">
        <v>50</v>
      </c>
      <c r="B24" s="5"/>
      <c r="C24" s="5"/>
      <c r="D24" s="5"/>
      <c r="E24" s="5"/>
      <c r="F24" s="5"/>
      <c r="G24" s="5"/>
      <c r="H24" s="7">
        <v>22391.11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5"/>
      <c r="H25" s="57">
        <v>6874.07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1"/>
      <c r="H26" s="73">
        <v>1569.38</v>
      </c>
      <c r="I26" s="74"/>
    </row>
    <row r="27" spans="1:9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92">
        <v>29303.16</v>
      </c>
      <c r="I27" s="164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7"/>
      <c r="H29" s="29">
        <f>H31+H32</f>
        <v>16155</v>
      </c>
      <c r="I29" s="30"/>
    </row>
    <row r="30" spans="1:9" x14ac:dyDescent="0.25">
      <c r="A30" s="94" t="s">
        <v>82</v>
      </c>
      <c r="B30" s="95"/>
      <c r="C30" s="95"/>
      <c r="D30" s="95"/>
      <c r="E30" s="95"/>
      <c r="F30" s="95"/>
      <c r="G30" s="96"/>
      <c r="H30" s="108"/>
      <c r="I30" s="109"/>
    </row>
    <row r="31" spans="1:9" x14ac:dyDescent="0.25">
      <c r="A31" s="4" t="s">
        <v>158</v>
      </c>
      <c r="B31" s="5"/>
      <c r="C31" s="5"/>
      <c r="D31" s="5"/>
      <c r="E31" s="5"/>
      <c r="F31" s="5"/>
      <c r="G31" s="6"/>
      <c r="H31" s="14">
        <v>2060</v>
      </c>
      <c r="I31" s="15"/>
    </row>
    <row r="32" spans="1:9" x14ac:dyDescent="0.25">
      <c r="A32" s="4" t="s">
        <v>159</v>
      </c>
      <c r="B32" s="5"/>
      <c r="C32" s="5"/>
      <c r="D32" s="5"/>
      <c r="E32" s="5"/>
      <c r="F32" s="5"/>
      <c r="G32" s="6"/>
      <c r="H32" s="14">
        <v>14095</v>
      </c>
      <c r="I32" s="15"/>
    </row>
    <row r="33" spans="1:9" x14ac:dyDescent="0.25">
      <c r="A33" s="7"/>
      <c r="B33" s="78"/>
      <c r="C33" s="78"/>
      <c r="D33" s="78"/>
      <c r="E33" s="78"/>
      <c r="F33" s="78"/>
      <c r="G33" s="8"/>
      <c r="H33" s="7"/>
      <c r="I33" s="8"/>
    </row>
    <row r="34" spans="1:9" ht="15.75" thickBot="1" x14ac:dyDescent="0.3">
      <c r="A34" s="192"/>
      <c r="B34" s="193"/>
      <c r="C34" s="193"/>
      <c r="D34" s="193"/>
      <c r="E34" s="193"/>
      <c r="F34" s="193"/>
      <c r="G34" s="194"/>
      <c r="H34" s="195"/>
      <c r="I34" s="196"/>
    </row>
    <row r="35" spans="1:9" x14ac:dyDescent="0.25">
      <c r="A35" s="187" t="s">
        <v>108</v>
      </c>
      <c r="B35" s="188"/>
      <c r="C35" s="188"/>
      <c r="D35" s="188"/>
      <c r="E35" s="188"/>
      <c r="F35" s="188"/>
      <c r="G35" s="189"/>
      <c r="H35" s="197">
        <v>1914.37</v>
      </c>
      <c r="I35" s="198"/>
    </row>
    <row r="36" spans="1:9" x14ac:dyDescent="0.25">
      <c r="A36" s="75" t="s">
        <v>75</v>
      </c>
      <c r="B36" s="76"/>
      <c r="C36" s="76"/>
      <c r="D36" s="76"/>
      <c r="E36" s="76"/>
      <c r="F36" s="76"/>
      <c r="G36" s="77"/>
      <c r="H36" s="50">
        <v>5641.65</v>
      </c>
      <c r="I36" s="51"/>
    </row>
    <row r="37" spans="1:9" ht="15.75" thickBot="1" x14ac:dyDescent="0.3">
      <c r="A37" s="297" t="s">
        <v>76</v>
      </c>
      <c r="B37" s="298"/>
      <c r="C37" s="298"/>
      <c r="D37" s="298"/>
      <c r="E37" s="298"/>
      <c r="F37" s="298"/>
      <c r="G37" s="299"/>
      <c r="H37" s="300">
        <v>4827</v>
      </c>
      <c r="I37" s="301"/>
    </row>
    <row r="38" spans="1:9" ht="15.75" thickBot="1" x14ac:dyDescent="0.3">
      <c r="A38" s="21"/>
      <c r="B38" s="22"/>
      <c r="C38" s="22"/>
      <c r="D38" s="22"/>
      <c r="E38" s="22"/>
      <c r="F38" s="22"/>
      <c r="G38" s="23"/>
      <c r="H38" s="24"/>
      <c r="I38" s="25"/>
    </row>
    <row r="39" spans="1:9" ht="15.75" thickBot="1" x14ac:dyDescent="0.3">
      <c r="A39" s="26" t="s">
        <v>14</v>
      </c>
      <c r="B39" s="27"/>
      <c r="C39" s="27"/>
      <c r="D39" s="27"/>
      <c r="E39" s="27"/>
      <c r="F39" s="27"/>
      <c r="G39" s="27"/>
      <c r="H39" s="225">
        <f>H10+H29</f>
        <v>63941.47</v>
      </c>
      <c r="I39" s="226"/>
    </row>
    <row r="40" spans="1:9" x14ac:dyDescent="0.25">
      <c r="A40" s="59"/>
      <c r="B40" s="60"/>
      <c r="C40" s="60"/>
      <c r="D40" s="60"/>
      <c r="E40" s="60"/>
      <c r="F40" s="60"/>
      <c r="G40" s="60"/>
      <c r="H40" s="59"/>
      <c r="I40" s="61"/>
    </row>
    <row r="41" spans="1:9" x14ac:dyDescent="0.25">
      <c r="A41" s="36" t="s">
        <v>103</v>
      </c>
      <c r="B41" s="37"/>
      <c r="C41" s="37"/>
      <c r="D41" s="37"/>
      <c r="E41" s="37"/>
      <c r="F41" s="37"/>
      <c r="G41" s="37"/>
      <c r="H41" s="39">
        <f>H4+H10-H27</f>
        <v>172728.28</v>
      </c>
      <c r="I41" s="45"/>
    </row>
    <row r="42" spans="1:9" x14ac:dyDescent="0.25">
      <c r="A42" s="41" t="s">
        <v>121</v>
      </c>
      <c r="B42" s="42"/>
      <c r="C42" s="42"/>
      <c r="D42" s="42"/>
      <c r="E42" s="42"/>
      <c r="F42" s="42"/>
      <c r="G42" s="42"/>
      <c r="H42" s="256">
        <f>H6-H7-H8+H29</f>
        <v>31605.32</v>
      </c>
      <c r="I42" s="257"/>
    </row>
    <row r="43" spans="1:9" x14ac:dyDescent="0.25">
      <c r="A43" s="171" t="s">
        <v>104</v>
      </c>
      <c r="B43" s="37"/>
      <c r="C43" s="37"/>
      <c r="D43" s="37"/>
      <c r="E43" s="37"/>
      <c r="F43" s="37"/>
      <c r="G43" s="37"/>
      <c r="H43" s="39">
        <f>H35+H36-H37</f>
        <v>2729.0199999999995</v>
      </c>
      <c r="I43" s="40"/>
    </row>
    <row r="44" spans="1:9" x14ac:dyDescent="0.25">
      <c r="A44" s="75"/>
      <c r="B44" s="76"/>
      <c r="C44" s="76"/>
      <c r="D44" s="76"/>
      <c r="E44" s="76"/>
      <c r="F44" s="76"/>
      <c r="G44" s="171"/>
      <c r="H44" s="44"/>
      <c r="I44" s="45"/>
    </row>
    <row r="45" spans="1:9" x14ac:dyDescent="0.25">
      <c r="A45" s="79" t="s">
        <v>15</v>
      </c>
      <c r="B45" s="80"/>
      <c r="C45" s="80"/>
      <c r="D45" s="80"/>
      <c r="E45" s="80"/>
      <c r="F45" s="80"/>
      <c r="G45" s="165"/>
      <c r="H45" s="87"/>
      <c r="I45" s="88"/>
    </row>
    <row r="46" spans="1:9" x14ac:dyDescent="0.25">
      <c r="A46" s="4" t="s">
        <v>16</v>
      </c>
      <c r="B46" s="5"/>
      <c r="C46" s="5"/>
      <c r="D46" s="5"/>
      <c r="E46" s="5"/>
      <c r="F46" s="5"/>
      <c r="G46" s="5"/>
      <c r="H46" s="39">
        <v>11.5</v>
      </c>
      <c r="I46" s="40"/>
    </row>
    <row r="47" spans="1:9" ht="15.75" thickBot="1" x14ac:dyDescent="0.3">
      <c r="A47" s="52" t="s">
        <v>54</v>
      </c>
      <c r="B47" s="53"/>
      <c r="C47" s="53"/>
      <c r="D47" s="53"/>
      <c r="E47" s="53"/>
      <c r="F47" s="53"/>
      <c r="G47" s="53"/>
      <c r="H47" s="283">
        <f>(H10/H27+H29/H7+H36/H37)*H46</f>
        <v>87.099091891002814</v>
      </c>
      <c r="I47" s="284"/>
    </row>
    <row r="50" spans="1:9" x14ac:dyDescent="0.25">
      <c r="A50" s="46" t="s">
        <v>19</v>
      </c>
      <c r="B50" s="46"/>
      <c r="C50" s="46"/>
      <c r="G50" s="46" t="s">
        <v>20</v>
      </c>
      <c r="H50" s="46"/>
      <c r="I50" s="46"/>
    </row>
  </sheetData>
  <mergeCells count="92">
    <mergeCell ref="A43:G43"/>
    <mergeCell ref="H43:I43"/>
    <mergeCell ref="A36:G36"/>
    <mergeCell ref="H36:I36"/>
    <mergeCell ref="A37:G37"/>
    <mergeCell ref="H37:I37"/>
    <mergeCell ref="A34:G34"/>
    <mergeCell ref="H34:I34"/>
    <mergeCell ref="H40:I40"/>
    <mergeCell ref="A45:G45"/>
    <mergeCell ref="H45:I45"/>
    <mergeCell ref="A44:G44"/>
    <mergeCell ref="A39:G39"/>
    <mergeCell ref="H39:I39"/>
    <mergeCell ref="H44:I44"/>
    <mergeCell ref="A40:G40"/>
    <mergeCell ref="A41:G41"/>
    <mergeCell ref="H41:I41"/>
    <mergeCell ref="A42:G42"/>
    <mergeCell ref="H42:I42"/>
    <mergeCell ref="A38:G38"/>
    <mergeCell ref="H38:I38"/>
    <mergeCell ref="A50:C50"/>
    <mergeCell ref="G50:I50"/>
    <mergeCell ref="A46:G46"/>
    <mergeCell ref="H46:I46"/>
    <mergeCell ref="A47:G47"/>
    <mergeCell ref="H47:I47"/>
    <mergeCell ref="A28:G28"/>
    <mergeCell ref="H28:I28"/>
    <mergeCell ref="A29:G29"/>
    <mergeCell ref="H29:I29"/>
    <mergeCell ref="A30:G30"/>
    <mergeCell ref="H30:I30"/>
    <mergeCell ref="A27:G27"/>
    <mergeCell ref="H27:I27"/>
    <mergeCell ref="H21:I21"/>
    <mergeCell ref="A22:G22"/>
    <mergeCell ref="H22:I22"/>
    <mergeCell ref="A26:G26"/>
    <mergeCell ref="H26:I26"/>
    <mergeCell ref="A23:G23"/>
    <mergeCell ref="H23:I23"/>
    <mergeCell ref="A24:G24"/>
    <mergeCell ref="H24:I24"/>
    <mergeCell ref="A25:G25"/>
    <mergeCell ref="H25:I25"/>
    <mergeCell ref="H19:I19"/>
    <mergeCell ref="A20:G20"/>
    <mergeCell ref="H20:I20"/>
    <mergeCell ref="A21:G21"/>
    <mergeCell ref="A19:G19"/>
    <mergeCell ref="A10:G10"/>
    <mergeCell ref="H10:I10"/>
    <mergeCell ref="A11:G11"/>
    <mergeCell ref="H11:I11"/>
    <mergeCell ref="A12:G12"/>
    <mergeCell ref="H12:I12"/>
    <mergeCell ref="A1:I1"/>
    <mergeCell ref="C2:F2"/>
    <mergeCell ref="A3:G3"/>
    <mergeCell ref="H3:I3"/>
    <mergeCell ref="A4:G4"/>
    <mergeCell ref="H4:I4"/>
    <mergeCell ref="A6:G6"/>
    <mergeCell ref="A5:G5"/>
    <mergeCell ref="H5:I5"/>
    <mergeCell ref="H6:I6"/>
    <mergeCell ref="A7:G7"/>
    <mergeCell ref="H7:I7"/>
    <mergeCell ref="A35:G35"/>
    <mergeCell ref="H35:I35"/>
    <mergeCell ref="A9:G9"/>
    <mergeCell ref="H9:I9"/>
    <mergeCell ref="A8:G8"/>
    <mergeCell ref="H8:I8"/>
    <mergeCell ref="A13:G13"/>
    <mergeCell ref="A17:G17"/>
    <mergeCell ref="H17:I17"/>
    <mergeCell ref="A18:G18"/>
    <mergeCell ref="H18:I18"/>
    <mergeCell ref="H13:I13"/>
    <mergeCell ref="A14:G14"/>
    <mergeCell ref="A15:G16"/>
    <mergeCell ref="H15:I16"/>
    <mergeCell ref="H14:I14"/>
    <mergeCell ref="A31:G31"/>
    <mergeCell ref="H31:I31"/>
    <mergeCell ref="A32:G32"/>
    <mergeCell ref="H32:I32"/>
    <mergeCell ref="A33:G33"/>
    <mergeCell ref="H33:I3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22" workbookViewId="0">
      <selection activeCell="H41" sqref="H41:I41"/>
    </sheetView>
  </sheetViews>
  <sheetFormatPr defaultRowHeight="15" x14ac:dyDescent="0.25"/>
  <sheetData>
    <row r="1" spans="1:9" ht="18.75" x14ac:dyDescent="0.3">
      <c r="A1" s="99" t="s">
        <v>42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3"/>
      <c r="H3" s="31" t="s">
        <v>2</v>
      </c>
      <c r="I3" s="33"/>
    </row>
    <row r="4" spans="1:9" x14ac:dyDescent="0.25">
      <c r="A4" s="36" t="s">
        <v>100</v>
      </c>
      <c r="B4" s="37"/>
      <c r="C4" s="37"/>
      <c r="D4" s="37"/>
      <c r="E4" s="37"/>
      <c r="F4" s="37"/>
      <c r="G4" s="37"/>
      <c r="H4" s="101">
        <v>341695.6</v>
      </c>
      <c r="I4" s="102"/>
    </row>
    <row r="5" spans="1:9" x14ac:dyDescent="0.25">
      <c r="A5" s="57"/>
      <c r="B5" s="215"/>
      <c r="C5" s="215"/>
      <c r="D5" s="215"/>
      <c r="E5" s="215"/>
      <c r="F5" s="215"/>
      <c r="G5" s="215"/>
      <c r="H5" s="44"/>
      <c r="I5" s="45"/>
    </row>
    <row r="6" spans="1:9" x14ac:dyDescent="0.25">
      <c r="A6" s="171" t="s">
        <v>88</v>
      </c>
      <c r="B6" s="37"/>
      <c r="C6" s="37"/>
      <c r="D6" s="37"/>
      <c r="E6" s="37"/>
      <c r="F6" s="37"/>
      <c r="G6" s="37"/>
      <c r="H6" s="181">
        <v>126797.8</v>
      </c>
      <c r="I6" s="178"/>
    </row>
    <row r="7" spans="1:9" x14ac:dyDescent="0.25">
      <c r="A7" s="75" t="s">
        <v>67</v>
      </c>
      <c r="B7" s="76"/>
      <c r="C7" s="76"/>
      <c r="D7" s="76"/>
      <c r="E7" s="76"/>
      <c r="F7" s="76"/>
      <c r="G7" s="171"/>
      <c r="H7" s="116">
        <v>20778.27</v>
      </c>
      <c r="I7" s="117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960</v>
      </c>
      <c r="I8" s="15"/>
    </row>
    <row r="9" spans="1:9" ht="15.75" thickBot="1" x14ac:dyDescent="0.3">
      <c r="A9" s="44"/>
      <c r="B9" s="103"/>
      <c r="C9" s="103"/>
      <c r="D9" s="103"/>
      <c r="E9" s="103"/>
      <c r="F9" s="103"/>
      <c r="G9" s="103"/>
      <c r="H9" s="7"/>
      <c r="I9" s="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92">
        <f>H11+H12+H13+H14+H15+H17+H18+H20+H21+H22+H23+H24+H25+H26+H19</f>
        <v>114145.38000000002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5"/>
      <c r="H11" s="110">
        <v>6291</v>
      </c>
      <c r="I11" s="111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12" x14ac:dyDescent="0.25">
      <c r="A17" s="79" t="s">
        <v>9</v>
      </c>
      <c r="B17" s="80"/>
      <c r="C17" s="80"/>
      <c r="D17" s="80"/>
      <c r="E17" s="80"/>
      <c r="F17" s="80"/>
      <c r="G17" s="165"/>
      <c r="H17" s="87"/>
      <c r="I17" s="88"/>
    </row>
    <row r="18" spans="1:12" x14ac:dyDescent="0.25">
      <c r="A18" s="89" t="s">
        <v>0</v>
      </c>
      <c r="B18" s="90"/>
      <c r="C18" s="90"/>
      <c r="D18" s="90"/>
      <c r="E18" s="90"/>
      <c r="F18" s="90"/>
      <c r="G18" s="166"/>
      <c r="H18" s="87">
        <v>0</v>
      </c>
      <c r="I18" s="88"/>
    </row>
    <row r="19" spans="1:12" x14ac:dyDescent="0.25">
      <c r="A19" s="79" t="s">
        <v>52</v>
      </c>
      <c r="B19" s="80"/>
      <c r="C19" s="80"/>
      <c r="D19" s="80"/>
      <c r="E19" s="80"/>
      <c r="F19" s="80"/>
      <c r="G19" s="165"/>
      <c r="H19" s="14">
        <v>985.6</v>
      </c>
      <c r="I19" s="15"/>
      <c r="L19" t="s">
        <v>160</v>
      </c>
    </row>
    <row r="20" spans="1:12" x14ac:dyDescent="0.25">
      <c r="A20" s="4" t="s">
        <v>11</v>
      </c>
      <c r="B20" s="5"/>
      <c r="C20" s="5"/>
      <c r="D20" s="5"/>
      <c r="E20" s="5"/>
      <c r="F20" s="5"/>
      <c r="G20" s="5"/>
      <c r="H20" s="14">
        <v>3452.1</v>
      </c>
      <c r="I20" s="15"/>
    </row>
    <row r="21" spans="1:12" x14ac:dyDescent="0.25">
      <c r="A21" s="4" t="s">
        <v>17</v>
      </c>
      <c r="B21" s="5"/>
      <c r="C21" s="5"/>
      <c r="D21" s="5"/>
      <c r="E21" s="5"/>
      <c r="F21" s="5"/>
      <c r="G21" s="5"/>
      <c r="H21" s="7"/>
      <c r="I21" s="8"/>
    </row>
    <row r="22" spans="1:12" x14ac:dyDescent="0.25">
      <c r="A22" s="4" t="s">
        <v>18</v>
      </c>
      <c r="B22" s="5"/>
      <c r="C22" s="5"/>
      <c r="D22" s="5"/>
      <c r="E22" s="5"/>
      <c r="F22" s="5"/>
      <c r="G22" s="5"/>
      <c r="H22" s="57"/>
      <c r="I22" s="58"/>
    </row>
    <row r="23" spans="1:12" x14ac:dyDescent="0.25">
      <c r="A23" s="4" t="s">
        <v>12</v>
      </c>
      <c r="B23" s="5"/>
      <c r="C23" s="5"/>
      <c r="D23" s="5"/>
      <c r="E23" s="5"/>
      <c r="F23" s="5"/>
      <c r="G23" s="5"/>
      <c r="H23" s="14">
        <v>18120.3</v>
      </c>
      <c r="I23" s="15"/>
    </row>
    <row r="24" spans="1:12" x14ac:dyDescent="0.25">
      <c r="A24" s="4" t="s">
        <v>50</v>
      </c>
      <c r="B24" s="5"/>
      <c r="C24" s="5"/>
      <c r="D24" s="5"/>
      <c r="E24" s="5"/>
      <c r="F24" s="5"/>
      <c r="G24" s="5"/>
      <c r="H24" s="7">
        <v>63492.11</v>
      </c>
      <c r="I24" s="8"/>
    </row>
    <row r="25" spans="1:12" x14ac:dyDescent="0.25">
      <c r="A25" s="4" t="s">
        <v>13</v>
      </c>
      <c r="B25" s="5"/>
      <c r="C25" s="5"/>
      <c r="D25" s="5"/>
      <c r="E25" s="5"/>
      <c r="F25" s="5"/>
      <c r="G25" s="5"/>
      <c r="H25" s="302">
        <v>19492.080000000002</v>
      </c>
      <c r="I25" s="303"/>
    </row>
    <row r="26" spans="1:12" ht="15.75" thickBot="1" x14ac:dyDescent="0.3">
      <c r="A26" s="70" t="s">
        <v>49</v>
      </c>
      <c r="B26" s="71"/>
      <c r="C26" s="71"/>
      <c r="D26" s="71"/>
      <c r="E26" s="71"/>
      <c r="F26" s="71"/>
      <c r="G26" s="71"/>
      <c r="H26" s="73">
        <v>1569.38</v>
      </c>
      <c r="I26" s="74"/>
    </row>
    <row r="27" spans="1:12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68">
        <v>124216.38</v>
      </c>
      <c r="I27" s="69"/>
    </row>
    <row r="28" spans="1:12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12" ht="15.75" thickBot="1" x14ac:dyDescent="0.3">
      <c r="A29" s="26" t="s">
        <v>83</v>
      </c>
      <c r="B29" s="27"/>
      <c r="C29" s="27"/>
      <c r="D29" s="27"/>
      <c r="E29" s="27"/>
      <c r="F29" s="27"/>
      <c r="G29" s="27"/>
      <c r="H29" s="29">
        <f>H31</f>
        <v>2070</v>
      </c>
      <c r="I29" s="30"/>
    </row>
    <row r="30" spans="1:12" x14ac:dyDescent="0.25">
      <c r="A30" s="94" t="s">
        <v>82</v>
      </c>
      <c r="B30" s="95"/>
      <c r="C30" s="95"/>
      <c r="D30" s="95"/>
      <c r="E30" s="95"/>
      <c r="F30" s="95"/>
      <c r="G30" s="96"/>
      <c r="H30" s="12"/>
      <c r="I30" s="13"/>
    </row>
    <row r="31" spans="1:12" x14ac:dyDescent="0.25">
      <c r="A31" s="4" t="s">
        <v>161</v>
      </c>
      <c r="B31" s="5"/>
      <c r="C31" s="5"/>
      <c r="D31" s="5"/>
      <c r="E31" s="5"/>
      <c r="F31" s="5"/>
      <c r="G31" s="6"/>
      <c r="H31" s="240">
        <v>2070</v>
      </c>
      <c r="I31" s="241"/>
    </row>
    <row r="32" spans="1:12" ht="15.75" thickBot="1" x14ac:dyDescent="0.3">
      <c r="A32" s="136"/>
      <c r="B32" s="180"/>
      <c r="C32" s="180"/>
      <c r="D32" s="180"/>
      <c r="E32" s="180"/>
      <c r="F32" s="180"/>
      <c r="G32" s="137"/>
      <c r="H32" s="195"/>
      <c r="I32" s="196"/>
    </row>
    <row r="33" spans="1:9" x14ac:dyDescent="0.25">
      <c r="A33" s="187" t="s">
        <v>108</v>
      </c>
      <c r="B33" s="188"/>
      <c r="C33" s="188"/>
      <c r="D33" s="188"/>
      <c r="E33" s="188"/>
      <c r="F33" s="188"/>
      <c r="G33" s="189"/>
      <c r="H33" s="197">
        <v>5896.48</v>
      </c>
      <c r="I33" s="198"/>
    </row>
    <row r="34" spans="1:9" x14ac:dyDescent="0.25">
      <c r="A34" s="75" t="s">
        <v>75</v>
      </c>
      <c r="B34" s="76"/>
      <c r="C34" s="76"/>
      <c r="D34" s="76"/>
      <c r="E34" s="76"/>
      <c r="F34" s="76"/>
      <c r="G34" s="77"/>
      <c r="H34" s="50">
        <v>16064.01</v>
      </c>
      <c r="I34" s="51"/>
    </row>
    <row r="35" spans="1:9" ht="15.75" thickBot="1" x14ac:dyDescent="0.3">
      <c r="A35" s="273" t="s">
        <v>76</v>
      </c>
      <c r="B35" s="274"/>
      <c r="C35" s="274"/>
      <c r="D35" s="274"/>
      <c r="E35" s="274"/>
      <c r="F35" s="274"/>
      <c r="G35" s="258"/>
      <c r="H35" s="275">
        <v>12481.23</v>
      </c>
      <c r="I35" s="276"/>
    </row>
    <row r="36" spans="1:9" ht="15.75" thickBot="1" x14ac:dyDescent="0.3">
      <c r="A36" s="149"/>
      <c r="B36" s="150"/>
      <c r="C36" s="150"/>
      <c r="D36" s="150"/>
      <c r="E36" s="150"/>
      <c r="F36" s="150"/>
      <c r="G36" s="151"/>
      <c r="H36" s="24"/>
      <c r="I36" s="25"/>
    </row>
    <row r="37" spans="1:9" ht="15.75" thickBot="1" x14ac:dyDescent="0.3">
      <c r="A37" s="26" t="s">
        <v>14</v>
      </c>
      <c r="B37" s="27"/>
      <c r="C37" s="27"/>
      <c r="D37" s="27"/>
      <c r="E37" s="27"/>
      <c r="F37" s="27"/>
      <c r="G37" s="27"/>
      <c r="H37" s="225">
        <f>H10+H29</f>
        <v>116215.38000000002</v>
      </c>
      <c r="I37" s="226"/>
    </row>
    <row r="38" spans="1:9" x14ac:dyDescent="0.25">
      <c r="A38" s="59"/>
      <c r="B38" s="60"/>
      <c r="C38" s="60"/>
      <c r="D38" s="60"/>
      <c r="E38" s="60"/>
      <c r="F38" s="60"/>
      <c r="G38" s="60"/>
      <c r="H38" s="59"/>
      <c r="I38" s="61"/>
    </row>
    <row r="39" spans="1:9" x14ac:dyDescent="0.25">
      <c r="A39" s="36" t="s">
        <v>103</v>
      </c>
      <c r="B39" s="37"/>
      <c r="C39" s="37"/>
      <c r="D39" s="37"/>
      <c r="E39" s="37"/>
      <c r="F39" s="37"/>
      <c r="G39" s="37"/>
      <c r="H39" s="39">
        <f>H4+H10-H27</f>
        <v>331624.59999999998</v>
      </c>
      <c r="I39" s="40"/>
    </row>
    <row r="40" spans="1:9" x14ac:dyDescent="0.25">
      <c r="A40" s="36" t="s">
        <v>90</v>
      </c>
      <c r="B40" s="37"/>
      <c r="C40" s="37"/>
      <c r="D40" s="37"/>
      <c r="E40" s="37"/>
      <c r="F40" s="37"/>
      <c r="G40" s="37"/>
      <c r="H40" s="39">
        <f>H6+H7+H8-H29</f>
        <v>146466.07</v>
      </c>
      <c r="I40" s="40"/>
    </row>
    <row r="41" spans="1:9" x14ac:dyDescent="0.25">
      <c r="A41" s="171" t="s">
        <v>104</v>
      </c>
      <c r="B41" s="37"/>
      <c r="C41" s="37"/>
      <c r="D41" s="37"/>
      <c r="E41" s="37"/>
      <c r="F41" s="37"/>
      <c r="G41" s="37"/>
      <c r="H41" s="39">
        <f>H33+H34-H35</f>
        <v>9479.2599999999984</v>
      </c>
      <c r="I41" s="40"/>
    </row>
    <row r="42" spans="1:9" x14ac:dyDescent="0.25">
      <c r="A42" s="75"/>
      <c r="B42" s="76"/>
      <c r="C42" s="76"/>
      <c r="D42" s="76"/>
      <c r="E42" s="76"/>
      <c r="F42" s="76"/>
      <c r="G42" s="171"/>
      <c r="H42" s="44"/>
      <c r="I42" s="45"/>
    </row>
    <row r="43" spans="1:9" x14ac:dyDescent="0.25">
      <c r="A43" s="79" t="s">
        <v>15</v>
      </c>
      <c r="B43" s="80"/>
      <c r="C43" s="80"/>
      <c r="D43" s="80"/>
      <c r="E43" s="80"/>
      <c r="F43" s="80"/>
      <c r="G43" s="165"/>
      <c r="H43" s="87"/>
      <c r="I43" s="88"/>
    </row>
    <row r="44" spans="1:9" x14ac:dyDescent="0.25">
      <c r="A44" s="4" t="s">
        <v>16</v>
      </c>
      <c r="B44" s="5"/>
      <c r="C44" s="5"/>
      <c r="D44" s="5"/>
      <c r="E44" s="5"/>
      <c r="F44" s="5"/>
      <c r="G44" s="5"/>
      <c r="H44" s="39">
        <v>15.5</v>
      </c>
      <c r="I44" s="40"/>
    </row>
    <row r="45" spans="1:9" ht="15.75" thickBot="1" x14ac:dyDescent="0.3">
      <c r="A45" s="52" t="s">
        <v>54</v>
      </c>
      <c r="B45" s="53"/>
      <c r="C45" s="53"/>
      <c r="D45" s="53"/>
      <c r="E45" s="53"/>
      <c r="F45" s="53"/>
      <c r="G45" s="53"/>
      <c r="H45" s="106">
        <f>(H10/H27+H29/H7+H34/H35)*H44</f>
        <v>35.736807501668579</v>
      </c>
      <c r="I45" s="107"/>
    </row>
    <row r="48" spans="1:9" x14ac:dyDescent="0.25">
      <c r="A48" s="46" t="s">
        <v>19</v>
      </c>
      <c r="B48" s="46"/>
      <c r="C48" s="46"/>
      <c r="G48" s="46" t="s">
        <v>20</v>
      </c>
      <c r="H48" s="46"/>
      <c r="I48" s="46"/>
    </row>
  </sheetData>
  <mergeCells count="88">
    <mergeCell ref="A41:G41"/>
    <mergeCell ref="H41:I41"/>
    <mergeCell ref="A34:G34"/>
    <mergeCell ref="H34:I34"/>
    <mergeCell ref="A35:G35"/>
    <mergeCell ref="H35:I35"/>
    <mergeCell ref="A39:G39"/>
    <mergeCell ref="H39:I39"/>
    <mergeCell ref="A32:G32"/>
    <mergeCell ref="H32:I32"/>
    <mergeCell ref="A37:G37"/>
    <mergeCell ref="H37:I37"/>
    <mergeCell ref="A38:G38"/>
    <mergeCell ref="H38:I38"/>
    <mergeCell ref="A36:G36"/>
    <mergeCell ref="H36:I36"/>
    <mergeCell ref="A33:G33"/>
    <mergeCell ref="H33:I33"/>
    <mergeCell ref="A27:G27"/>
    <mergeCell ref="H27:I27"/>
    <mergeCell ref="A28:G28"/>
    <mergeCell ref="H28:I28"/>
    <mergeCell ref="A48:C48"/>
    <mergeCell ref="G48:I48"/>
    <mergeCell ref="A42:G42"/>
    <mergeCell ref="H42:I42"/>
    <mergeCell ref="A43:G43"/>
    <mergeCell ref="H43:I43"/>
    <mergeCell ref="A44:G44"/>
    <mergeCell ref="H44:I44"/>
    <mergeCell ref="A45:G45"/>
    <mergeCell ref="H45:I45"/>
    <mergeCell ref="H40:I40"/>
    <mergeCell ref="A40:G40"/>
    <mergeCell ref="A24:G24"/>
    <mergeCell ref="H24:I24"/>
    <mergeCell ref="A25:G25"/>
    <mergeCell ref="H25:I25"/>
    <mergeCell ref="A26:G26"/>
    <mergeCell ref="H26:I26"/>
    <mergeCell ref="A18:G18"/>
    <mergeCell ref="H18:I18"/>
    <mergeCell ref="A30:G30"/>
    <mergeCell ref="A20:G20"/>
    <mergeCell ref="H20:I20"/>
    <mergeCell ref="H19:I19"/>
    <mergeCell ref="A19:G19"/>
    <mergeCell ref="H30:I30"/>
    <mergeCell ref="A21:G21"/>
    <mergeCell ref="H21:I21"/>
    <mergeCell ref="A22:G22"/>
    <mergeCell ref="H22:I22"/>
    <mergeCell ref="A23:G23"/>
    <mergeCell ref="H23:I23"/>
    <mergeCell ref="A29:G29"/>
    <mergeCell ref="H29:I29"/>
    <mergeCell ref="H14:I14"/>
    <mergeCell ref="A15:G16"/>
    <mergeCell ref="A11:G11"/>
    <mergeCell ref="H11:I11"/>
    <mergeCell ref="A12:G12"/>
    <mergeCell ref="H12:I12"/>
    <mergeCell ref="A13:G13"/>
    <mergeCell ref="H13:I13"/>
    <mergeCell ref="A1:I1"/>
    <mergeCell ref="C2:F2"/>
    <mergeCell ref="A3:G3"/>
    <mergeCell ref="H3:I3"/>
    <mergeCell ref="A5:G5"/>
    <mergeCell ref="H5:I5"/>
    <mergeCell ref="A4:G4"/>
    <mergeCell ref="H4:I4"/>
    <mergeCell ref="A31:G31"/>
    <mergeCell ref="H31:I31"/>
    <mergeCell ref="A6:G6"/>
    <mergeCell ref="H6:I6"/>
    <mergeCell ref="A7:G7"/>
    <mergeCell ref="H7:I7"/>
    <mergeCell ref="A9:G9"/>
    <mergeCell ref="H9:I9"/>
    <mergeCell ref="A8:G8"/>
    <mergeCell ref="H8:I8"/>
    <mergeCell ref="H15:I16"/>
    <mergeCell ref="A17:G17"/>
    <mergeCell ref="H17:I17"/>
    <mergeCell ref="A10:G10"/>
    <mergeCell ref="H10:I10"/>
    <mergeCell ref="A14:G14"/>
  </mergeCells>
  <pageMargins left="0.70866141732283472" right="0.70866141732283472" top="0.74803149606299213" bottom="0.78740157480314965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M44" sqref="M44"/>
    </sheetView>
  </sheetViews>
  <sheetFormatPr defaultRowHeight="15" x14ac:dyDescent="0.25"/>
  <sheetData>
    <row r="1" spans="1:9" ht="18.75" x14ac:dyDescent="0.3">
      <c r="A1" s="99" t="s">
        <v>43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36" t="s">
        <v>125</v>
      </c>
      <c r="B4" s="37"/>
      <c r="C4" s="37"/>
      <c r="D4" s="37"/>
      <c r="E4" s="37"/>
      <c r="F4" s="37"/>
      <c r="G4" s="38"/>
      <c r="H4" s="308">
        <v>286162.67</v>
      </c>
      <c r="I4" s="309"/>
    </row>
    <row r="5" spans="1:9" x14ac:dyDescent="0.25">
      <c r="A5" s="75"/>
      <c r="B5" s="76"/>
      <c r="C5" s="76"/>
      <c r="D5" s="76"/>
      <c r="E5" s="76"/>
      <c r="F5" s="76"/>
      <c r="G5" s="77"/>
      <c r="H5" s="87"/>
      <c r="I5" s="88"/>
    </row>
    <row r="6" spans="1:9" x14ac:dyDescent="0.25">
      <c r="A6" s="36" t="s">
        <v>101</v>
      </c>
      <c r="B6" s="37"/>
      <c r="C6" s="37"/>
      <c r="D6" s="37"/>
      <c r="E6" s="37"/>
      <c r="F6" s="37"/>
      <c r="G6" s="38"/>
      <c r="H6" s="256">
        <v>992</v>
      </c>
      <c r="I6" s="257"/>
    </row>
    <row r="7" spans="1:9" x14ac:dyDescent="0.25">
      <c r="A7" s="79" t="s">
        <v>53</v>
      </c>
      <c r="B7" s="80"/>
      <c r="C7" s="80"/>
      <c r="D7" s="80"/>
      <c r="E7" s="80"/>
      <c r="F7" s="80"/>
      <c r="G7" s="81"/>
      <c r="H7" s="14">
        <v>5340</v>
      </c>
      <c r="I7" s="15"/>
    </row>
    <row r="8" spans="1:9" ht="15.75" thickBot="1" x14ac:dyDescent="0.3">
      <c r="A8" s="44"/>
      <c r="B8" s="103"/>
      <c r="C8" s="103"/>
      <c r="D8" s="103"/>
      <c r="E8" s="103"/>
      <c r="F8" s="103"/>
      <c r="G8" s="45"/>
      <c r="H8" s="7"/>
      <c r="I8" s="8"/>
    </row>
    <row r="9" spans="1:9" ht="15.75" thickBot="1" x14ac:dyDescent="0.3">
      <c r="A9" s="65" t="s">
        <v>64</v>
      </c>
      <c r="B9" s="66"/>
      <c r="C9" s="66"/>
      <c r="D9" s="66"/>
      <c r="E9" s="66"/>
      <c r="F9" s="66"/>
      <c r="G9" s="67"/>
      <c r="H9" s="92">
        <f>H10+H11+H12+H13+H14+H16+H17+H29+H19+H20+H21+H22+H23+H24+H25+H18</f>
        <v>90082.54</v>
      </c>
      <c r="I9" s="112"/>
    </row>
    <row r="10" spans="1:9" x14ac:dyDescent="0.25">
      <c r="A10" s="94" t="s">
        <v>59</v>
      </c>
      <c r="B10" s="95"/>
      <c r="C10" s="95"/>
      <c r="D10" s="95"/>
      <c r="E10" s="95"/>
      <c r="F10" s="95"/>
      <c r="G10" s="96"/>
      <c r="H10" s="97">
        <v>0</v>
      </c>
      <c r="I10" s="98"/>
    </row>
    <row r="11" spans="1:9" x14ac:dyDescent="0.25">
      <c r="A11" s="79" t="s">
        <v>4</v>
      </c>
      <c r="B11" s="80"/>
      <c r="C11" s="80"/>
      <c r="D11" s="80"/>
      <c r="E11" s="80"/>
      <c r="F11" s="80"/>
      <c r="G11" s="81"/>
      <c r="H11" s="87"/>
      <c r="I11" s="88"/>
    </row>
    <row r="12" spans="1:9" x14ac:dyDescent="0.25">
      <c r="A12" s="79" t="s">
        <v>5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6</v>
      </c>
      <c r="B13" s="80"/>
      <c r="C13" s="80"/>
      <c r="D13" s="80"/>
      <c r="E13" s="80"/>
      <c r="F13" s="80"/>
      <c r="G13" s="81"/>
      <c r="H13" s="87">
        <v>742.81</v>
      </c>
      <c r="I13" s="88"/>
    </row>
    <row r="14" spans="1:9" x14ac:dyDescent="0.25">
      <c r="A14" s="84" t="s">
        <v>7</v>
      </c>
      <c r="B14" s="85"/>
      <c r="C14" s="85"/>
      <c r="D14" s="85"/>
      <c r="E14" s="85"/>
      <c r="F14" s="85"/>
      <c r="G14" s="86"/>
      <c r="H14" s="87"/>
      <c r="I14" s="88"/>
    </row>
    <row r="15" spans="1:9" x14ac:dyDescent="0.25">
      <c r="A15" s="84"/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79" t="s">
        <v>9</v>
      </c>
      <c r="B16" s="80"/>
      <c r="C16" s="80"/>
      <c r="D16" s="80"/>
      <c r="E16" s="80"/>
      <c r="F16" s="80"/>
      <c r="G16" s="81"/>
      <c r="H16" s="87"/>
      <c r="I16" s="88"/>
    </row>
    <row r="17" spans="1:12" x14ac:dyDescent="0.25">
      <c r="A17" s="89" t="s">
        <v>0</v>
      </c>
      <c r="B17" s="90"/>
      <c r="C17" s="90"/>
      <c r="D17" s="90"/>
      <c r="E17" s="90"/>
      <c r="F17" s="90"/>
      <c r="G17" s="91"/>
      <c r="H17" s="87">
        <v>0</v>
      </c>
      <c r="I17" s="88"/>
    </row>
    <row r="18" spans="1:12" x14ac:dyDescent="0.25">
      <c r="A18" s="4" t="s">
        <v>52</v>
      </c>
      <c r="B18" s="5"/>
      <c r="C18" s="5"/>
      <c r="D18" s="5"/>
      <c r="E18" s="5"/>
      <c r="F18" s="5"/>
      <c r="G18" s="6"/>
      <c r="H18" s="7">
        <v>1432.2</v>
      </c>
      <c r="I18" s="8"/>
    </row>
    <row r="19" spans="1:12" x14ac:dyDescent="0.25">
      <c r="A19" s="4" t="s">
        <v>11</v>
      </c>
      <c r="B19" s="5"/>
      <c r="C19" s="5"/>
      <c r="D19" s="5"/>
      <c r="E19" s="5"/>
      <c r="F19" s="5"/>
      <c r="G19" s="6"/>
      <c r="H19" s="14">
        <v>2705.7</v>
      </c>
      <c r="I19" s="15"/>
    </row>
    <row r="20" spans="1:12" x14ac:dyDescent="0.25">
      <c r="A20" s="4" t="s">
        <v>17</v>
      </c>
      <c r="B20" s="5"/>
      <c r="C20" s="5"/>
      <c r="D20" s="5"/>
      <c r="E20" s="5"/>
      <c r="F20" s="5"/>
      <c r="G20" s="6"/>
      <c r="H20" s="7"/>
      <c r="I20" s="8"/>
    </row>
    <row r="21" spans="1:12" x14ac:dyDescent="0.25">
      <c r="A21" s="4" t="s">
        <v>18</v>
      </c>
      <c r="B21" s="5"/>
      <c r="C21" s="5"/>
      <c r="D21" s="5"/>
      <c r="E21" s="5"/>
      <c r="F21" s="5"/>
      <c r="G21" s="6"/>
      <c r="H21" s="57"/>
      <c r="I21" s="58"/>
    </row>
    <row r="22" spans="1:12" x14ac:dyDescent="0.25">
      <c r="A22" s="4" t="s">
        <v>12</v>
      </c>
      <c r="B22" s="5"/>
      <c r="C22" s="5"/>
      <c r="D22" s="5"/>
      <c r="E22" s="5"/>
      <c r="F22" s="5"/>
      <c r="G22" s="6"/>
      <c r="H22" s="14">
        <v>14988.9</v>
      </c>
      <c r="I22" s="15"/>
    </row>
    <row r="23" spans="1:12" x14ac:dyDescent="0.25">
      <c r="A23" s="4" t="s">
        <v>50</v>
      </c>
      <c r="B23" s="5"/>
      <c r="C23" s="5"/>
      <c r="D23" s="5"/>
      <c r="E23" s="5"/>
      <c r="F23" s="5"/>
      <c r="G23" s="6"/>
      <c r="H23" s="7">
        <v>52519.93</v>
      </c>
      <c r="I23" s="8"/>
    </row>
    <row r="24" spans="1:12" x14ac:dyDescent="0.25">
      <c r="A24" s="4" t="s">
        <v>13</v>
      </c>
      <c r="B24" s="5"/>
      <c r="C24" s="5"/>
      <c r="D24" s="5"/>
      <c r="E24" s="5"/>
      <c r="F24" s="5"/>
      <c r="G24" s="6"/>
      <c r="H24" s="57">
        <v>16123.62</v>
      </c>
      <c r="I24" s="58"/>
    </row>
    <row r="25" spans="1:12" ht="15.75" thickBot="1" x14ac:dyDescent="0.3">
      <c r="A25" s="70" t="s">
        <v>49</v>
      </c>
      <c r="B25" s="71"/>
      <c r="C25" s="71"/>
      <c r="D25" s="71"/>
      <c r="E25" s="71"/>
      <c r="F25" s="71"/>
      <c r="G25" s="72"/>
      <c r="H25" s="73">
        <v>1569.38</v>
      </c>
      <c r="I25" s="74"/>
    </row>
    <row r="26" spans="1:12" ht="15.75" thickBot="1" x14ac:dyDescent="0.3">
      <c r="A26" s="65" t="s">
        <v>63</v>
      </c>
      <c r="B26" s="66"/>
      <c r="C26" s="66"/>
      <c r="D26" s="66"/>
      <c r="E26" s="66"/>
      <c r="F26" s="66"/>
      <c r="G26" s="67"/>
      <c r="H26" s="92">
        <v>71033.62</v>
      </c>
      <c r="I26" s="164"/>
      <c r="L26" t="s">
        <v>62</v>
      </c>
    </row>
    <row r="27" spans="1:12" ht="15.75" thickBot="1" x14ac:dyDescent="0.3">
      <c r="A27" s="149"/>
      <c r="B27" s="150"/>
      <c r="C27" s="150"/>
      <c r="D27" s="150"/>
      <c r="E27" s="150"/>
      <c r="F27" s="150"/>
      <c r="G27" s="151"/>
      <c r="H27" s="306"/>
      <c r="I27" s="307"/>
    </row>
    <row r="28" spans="1:12" ht="15.75" thickBot="1" x14ac:dyDescent="0.3">
      <c r="A28" s="26" t="s">
        <v>83</v>
      </c>
      <c r="B28" s="27"/>
      <c r="C28" s="27"/>
      <c r="D28" s="27"/>
      <c r="E28" s="27"/>
      <c r="F28" s="27"/>
      <c r="G28" s="28"/>
      <c r="H28" s="29">
        <f>H30+H31</f>
        <v>526</v>
      </c>
      <c r="I28" s="33"/>
    </row>
    <row r="29" spans="1:12" x14ac:dyDescent="0.25">
      <c r="A29" s="202" t="s">
        <v>81</v>
      </c>
      <c r="B29" s="203"/>
      <c r="C29" s="203"/>
      <c r="D29" s="203"/>
      <c r="E29" s="203"/>
      <c r="F29" s="203"/>
      <c r="G29" s="204"/>
      <c r="H29" s="104"/>
      <c r="I29" s="105"/>
    </row>
    <row r="30" spans="1:12" x14ac:dyDescent="0.25">
      <c r="A30" s="4" t="s">
        <v>150</v>
      </c>
      <c r="B30" s="5"/>
      <c r="C30" s="5"/>
      <c r="D30" s="5"/>
      <c r="E30" s="5"/>
      <c r="F30" s="5"/>
      <c r="G30" s="6"/>
      <c r="H30" s="14">
        <v>280</v>
      </c>
      <c r="I30" s="15"/>
    </row>
    <row r="31" spans="1:12" x14ac:dyDescent="0.25">
      <c r="A31" s="4" t="s">
        <v>156</v>
      </c>
      <c r="B31" s="5"/>
      <c r="C31" s="5"/>
      <c r="D31" s="5"/>
      <c r="E31" s="5"/>
      <c r="F31" s="5"/>
      <c r="G31" s="6"/>
      <c r="H31" s="14">
        <v>246</v>
      </c>
      <c r="I31" s="15"/>
    </row>
    <row r="32" spans="1:12" ht="15.75" thickBot="1" x14ac:dyDescent="0.3">
      <c r="A32" s="136"/>
      <c r="B32" s="180"/>
      <c r="C32" s="180"/>
      <c r="D32" s="180"/>
      <c r="E32" s="180"/>
      <c r="F32" s="180"/>
      <c r="G32" s="137"/>
      <c r="H32" s="304"/>
      <c r="I32" s="305"/>
    </row>
    <row r="33" spans="1:9" x14ac:dyDescent="0.25">
      <c r="A33" s="187" t="s">
        <v>126</v>
      </c>
      <c r="B33" s="188"/>
      <c r="C33" s="188"/>
      <c r="D33" s="188"/>
      <c r="E33" s="188"/>
      <c r="F33" s="188"/>
      <c r="G33" s="189"/>
      <c r="H33" s="197">
        <v>3799.08</v>
      </c>
      <c r="I33" s="198"/>
    </row>
    <row r="34" spans="1:9" x14ac:dyDescent="0.25">
      <c r="A34" s="36" t="s">
        <v>75</v>
      </c>
      <c r="B34" s="37"/>
      <c r="C34" s="37"/>
      <c r="D34" s="37"/>
      <c r="E34" s="37"/>
      <c r="F34" s="37"/>
      <c r="G34" s="38"/>
      <c r="H34" s="39">
        <v>11407.29</v>
      </c>
      <c r="I34" s="40"/>
    </row>
    <row r="35" spans="1:9" ht="15.75" thickBot="1" x14ac:dyDescent="0.3">
      <c r="A35" s="174" t="s">
        <v>76</v>
      </c>
      <c r="B35" s="175"/>
      <c r="C35" s="175"/>
      <c r="D35" s="175"/>
      <c r="E35" s="175"/>
      <c r="F35" s="175"/>
      <c r="G35" s="259"/>
      <c r="H35" s="176">
        <v>9807.58</v>
      </c>
      <c r="I35" s="177"/>
    </row>
    <row r="36" spans="1:9" ht="15.75" thickBot="1" x14ac:dyDescent="0.3">
      <c r="A36" s="149"/>
      <c r="B36" s="150"/>
      <c r="C36" s="150"/>
      <c r="D36" s="150"/>
      <c r="E36" s="150"/>
      <c r="F36" s="150"/>
      <c r="G36" s="151"/>
      <c r="H36" s="306"/>
      <c r="I36" s="307"/>
    </row>
    <row r="37" spans="1:9" ht="15.75" thickBot="1" x14ac:dyDescent="0.3">
      <c r="A37" s="26" t="s">
        <v>14</v>
      </c>
      <c r="B37" s="27"/>
      <c r="C37" s="27"/>
      <c r="D37" s="27"/>
      <c r="E37" s="27"/>
      <c r="F37" s="27"/>
      <c r="G37" s="28"/>
      <c r="H37" s="29">
        <f>H9+H28</f>
        <v>90608.54</v>
      </c>
      <c r="I37" s="30"/>
    </row>
    <row r="38" spans="1:9" x14ac:dyDescent="0.25">
      <c r="A38" s="59"/>
      <c r="B38" s="60"/>
      <c r="C38" s="60"/>
      <c r="D38" s="60"/>
      <c r="E38" s="60"/>
      <c r="F38" s="60"/>
      <c r="G38" s="61"/>
      <c r="H38" s="108"/>
      <c r="I38" s="109"/>
    </row>
    <row r="39" spans="1:9" x14ac:dyDescent="0.25">
      <c r="A39" s="36" t="s">
        <v>127</v>
      </c>
      <c r="B39" s="37"/>
      <c r="C39" s="37"/>
      <c r="D39" s="37"/>
      <c r="E39" s="37"/>
      <c r="F39" s="37"/>
      <c r="G39" s="38"/>
      <c r="H39" s="39">
        <f>H4+H9-H26</f>
        <v>305211.58999999997</v>
      </c>
      <c r="I39" s="40"/>
    </row>
    <row r="40" spans="1:9" x14ac:dyDescent="0.25">
      <c r="A40" s="36" t="s">
        <v>90</v>
      </c>
      <c r="B40" s="37"/>
      <c r="C40" s="37"/>
      <c r="D40" s="37"/>
      <c r="E40" s="37"/>
      <c r="F40" s="37"/>
      <c r="G40" s="37"/>
      <c r="H40" s="39">
        <f>H6+H7-H28</f>
        <v>5806</v>
      </c>
      <c r="I40" s="40"/>
    </row>
    <row r="41" spans="1:9" x14ac:dyDescent="0.25">
      <c r="A41" s="171" t="s">
        <v>104</v>
      </c>
      <c r="B41" s="37"/>
      <c r="C41" s="37"/>
      <c r="D41" s="37"/>
      <c r="E41" s="37"/>
      <c r="F41" s="37"/>
      <c r="G41" s="37"/>
      <c r="H41" s="39">
        <f>H33+H34-H35</f>
        <v>5398.7900000000009</v>
      </c>
      <c r="I41" s="40"/>
    </row>
    <row r="42" spans="1:9" x14ac:dyDescent="0.25">
      <c r="A42" s="44"/>
      <c r="B42" s="103"/>
      <c r="C42" s="103"/>
      <c r="D42" s="103"/>
      <c r="E42" s="103"/>
      <c r="F42" s="103"/>
      <c r="G42" s="45"/>
      <c r="H42" s="44"/>
      <c r="I42" s="45"/>
    </row>
    <row r="43" spans="1:9" x14ac:dyDescent="0.25">
      <c r="A43" s="79" t="s">
        <v>15</v>
      </c>
      <c r="B43" s="80"/>
      <c r="C43" s="80"/>
      <c r="D43" s="80"/>
      <c r="E43" s="80"/>
      <c r="F43" s="80"/>
      <c r="G43" s="81"/>
      <c r="H43" s="104"/>
      <c r="I43" s="105"/>
    </row>
    <row r="44" spans="1:9" x14ac:dyDescent="0.25">
      <c r="A44" s="4" t="s">
        <v>16</v>
      </c>
      <c r="B44" s="5"/>
      <c r="C44" s="5"/>
      <c r="D44" s="5"/>
      <c r="E44" s="5"/>
      <c r="F44" s="5"/>
      <c r="G44" s="6"/>
      <c r="H44" s="155">
        <v>12.5</v>
      </c>
      <c r="I44" s="156"/>
    </row>
    <row r="45" spans="1:9" ht="15.75" thickBot="1" x14ac:dyDescent="0.3">
      <c r="A45" s="70" t="s">
        <v>54</v>
      </c>
      <c r="B45" s="71"/>
      <c r="C45" s="71"/>
      <c r="D45" s="71"/>
      <c r="E45" s="71"/>
      <c r="F45" s="71"/>
      <c r="G45" s="71"/>
      <c r="H45" s="260">
        <f>(H9/H26+H28/H6+H34/H35)*H44</f>
        <v>37.018989429439976</v>
      </c>
      <c r="I45" s="261"/>
    </row>
    <row r="49" spans="1:9" x14ac:dyDescent="0.25">
      <c r="A49" s="46" t="s">
        <v>19</v>
      </c>
      <c r="B49" s="46"/>
      <c r="C49" s="46"/>
      <c r="G49" s="46" t="s">
        <v>20</v>
      </c>
      <c r="H49" s="46"/>
      <c r="I49" s="46"/>
    </row>
  </sheetData>
  <mergeCells count="88">
    <mergeCell ref="A5:G5"/>
    <mergeCell ref="H5:I5"/>
    <mergeCell ref="A1:I1"/>
    <mergeCell ref="C2:F2"/>
    <mergeCell ref="A3:G3"/>
    <mergeCell ref="H3:I3"/>
    <mergeCell ref="A4:G4"/>
    <mergeCell ref="H4:I4"/>
    <mergeCell ref="H6:I6"/>
    <mergeCell ref="A6:G6"/>
    <mergeCell ref="A8:G8"/>
    <mergeCell ref="H8:I8"/>
    <mergeCell ref="A7:G7"/>
    <mergeCell ref="H7:I7"/>
    <mergeCell ref="A12:G12"/>
    <mergeCell ref="H12:I12"/>
    <mergeCell ref="A13:G13"/>
    <mergeCell ref="H13:I13"/>
    <mergeCell ref="A14:G15"/>
    <mergeCell ref="H14:I15"/>
    <mergeCell ref="A26:G26"/>
    <mergeCell ref="H26:I26"/>
    <mergeCell ref="H17:I17"/>
    <mergeCell ref="A25:G25"/>
    <mergeCell ref="H25:I25"/>
    <mergeCell ref="A24:G24"/>
    <mergeCell ref="H24:I24"/>
    <mergeCell ref="A22:G22"/>
    <mergeCell ref="H22:I22"/>
    <mergeCell ref="A23:G23"/>
    <mergeCell ref="H23:I23"/>
    <mergeCell ref="A16:G16"/>
    <mergeCell ref="H16:I16"/>
    <mergeCell ref="A17:G17"/>
    <mergeCell ref="A21:G21"/>
    <mergeCell ref="H21:I21"/>
    <mergeCell ref="A19:G19"/>
    <mergeCell ref="H19:I19"/>
    <mergeCell ref="A18:G18"/>
    <mergeCell ref="H18:I18"/>
    <mergeCell ref="A20:G20"/>
    <mergeCell ref="H20:I20"/>
    <mergeCell ref="H9:I9"/>
    <mergeCell ref="A10:G10"/>
    <mergeCell ref="H10:I10"/>
    <mergeCell ref="A11:G11"/>
    <mergeCell ref="H11:I11"/>
    <mergeCell ref="A9:G9"/>
    <mergeCell ref="A49:C49"/>
    <mergeCell ref="G49:I49"/>
    <mergeCell ref="A40:G40"/>
    <mergeCell ref="H40:I40"/>
    <mergeCell ref="A43:G43"/>
    <mergeCell ref="H43:I43"/>
    <mergeCell ref="A44:G44"/>
    <mergeCell ref="H44:I44"/>
    <mergeCell ref="A45:G45"/>
    <mergeCell ref="H45:I45"/>
    <mergeCell ref="A42:G42"/>
    <mergeCell ref="H42:I42"/>
    <mergeCell ref="A41:G41"/>
    <mergeCell ref="H41:I41"/>
    <mergeCell ref="A39:G39"/>
    <mergeCell ref="H39:I39"/>
    <mergeCell ref="A29:G29"/>
    <mergeCell ref="H29:I29"/>
    <mergeCell ref="A34:G34"/>
    <mergeCell ref="H34:I34"/>
    <mergeCell ref="A35:G35"/>
    <mergeCell ref="H35:I35"/>
    <mergeCell ref="H38:I38"/>
    <mergeCell ref="A37:G37"/>
    <mergeCell ref="H37:I37"/>
    <mergeCell ref="A38:G38"/>
    <mergeCell ref="A36:G36"/>
    <mergeCell ref="H36:I36"/>
    <mergeCell ref="A33:G33"/>
    <mergeCell ref="H33:I33"/>
    <mergeCell ref="A31:G31"/>
    <mergeCell ref="H31:I31"/>
    <mergeCell ref="A32:G32"/>
    <mergeCell ref="H32:I32"/>
    <mergeCell ref="A27:G27"/>
    <mergeCell ref="H27:I27"/>
    <mergeCell ref="A28:G28"/>
    <mergeCell ref="H28:I28"/>
    <mergeCell ref="A30:G30"/>
    <mergeCell ref="H30:I30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M11" sqref="M11:M12"/>
    </sheetView>
  </sheetViews>
  <sheetFormatPr defaultRowHeight="15" x14ac:dyDescent="0.25"/>
  <sheetData>
    <row r="1" spans="1:9" ht="18.75" x14ac:dyDescent="0.3">
      <c r="A1" s="99" t="s">
        <v>44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3"/>
      <c r="H3" s="172" t="s">
        <v>2</v>
      </c>
      <c r="I3" s="173"/>
    </row>
    <row r="4" spans="1:9" x14ac:dyDescent="0.25">
      <c r="A4" s="75" t="s">
        <v>128</v>
      </c>
      <c r="B4" s="76"/>
      <c r="C4" s="76"/>
      <c r="D4" s="76"/>
      <c r="E4" s="76"/>
      <c r="F4" s="76"/>
      <c r="G4" s="171"/>
      <c r="H4" s="101">
        <v>164340.92000000001</v>
      </c>
      <c r="I4" s="102"/>
    </row>
    <row r="5" spans="1:9" x14ac:dyDescent="0.25">
      <c r="A5" s="7"/>
      <c r="B5" s="78"/>
      <c r="C5" s="78"/>
      <c r="D5" s="78"/>
      <c r="E5" s="78"/>
      <c r="F5" s="78"/>
      <c r="G5" s="78"/>
      <c r="H5" s="87"/>
      <c r="I5" s="88"/>
    </row>
    <row r="6" spans="1:9" x14ac:dyDescent="0.25">
      <c r="A6" s="36" t="s">
        <v>88</v>
      </c>
      <c r="B6" s="37"/>
      <c r="C6" s="37"/>
      <c r="D6" s="37"/>
      <c r="E6" s="37"/>
      <c r="F6" s="37"/>
      <c r="G6" s="37"/>
      <c r="H6" s="39">
        <v>280895.59999999998</v>
      </c>
      <c r="I6" s="40"/>
    </row>
    <row r="7" spans="1:9" x14ac:dyDescent="0.25">
      <c r="A7" s="16" t="s">
        <v>1</v>
      </c>
      <c r="B7" s="17"/>
      <c r="C7" s="17"/>
      <c r="D7" s="17"/>
      <c r="E7" s="17"/>
      <c r="F7" s="17"/>
      <c r="G7" s="17"/>
      <c r="H7" s="7">
        <v>1764.81</v>
      </c>
      <c r="I7" s="8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4740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165"/>
      <c r="H9" s="87"/>
      <c r="I9" s="8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92">
        <f>H11+H12+H13+H14+H15+H17+H18+H30+H20+H21+H22+H23+H24+H25+H26+H19</f>
        <v>106622.73</v>
      </c>
      <c r="I10" s="199"/>
    </row>
    <row r="11" spans="1:9" x14ac:dyDescent="0.25">
      <c r="A11" s="94" t="s">
        <v>59</v>
      </c>
      <c r="B11" s="95"/>
      <c r="C11" s="95"/>
      <c r="D11" s="95"/>
      <c r="E11" s="95"/>
      <c r="F11" s="95"/>
      <c r="G11" s="95"/>
      <c r="H11" s="97">
        <v>795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251" t="s">
        <v>0</v>
      </c>
      <c r="B18" s="252"/>
      <c r="C18" s="252"/>
      <c r="D18" s="252"/>
      <c r="E18" s="252"/>
      <c r="F18" s="252"/>
      <c r="G18" s="312"/>
      <c r="H18" s="254">
        <v>0</v>
      </c>
      <c r="I18" s="255"/>
    </row>
    <row r="19" spans="1:9" x14ac:dyDescent="0.25">
      <c r="A19" s="79" t="s">
        <v>52</v>
      </c>
      <c r="B19" s="80"/>
      <c r="C19" s="80"/>
      <c r="D19" s="80"/>
      <c r="E19" s="80"/>
      <c r="F19" s="80"/>
      <c r="G19" s="165"/>
      <c r="H19" s="242">
        <v>1428</v>
      </c>
      <c r="I19" s="243"/>
    </row>
    <row r="20" spans="1:9" x14ac:dyDescent="0.25">
      <c r="A20" s="4" t="s">
        <v>11</v>
      </c>
      <c r="B20" s="5"/>
      <c r="C20" s="5"/>
      <c r="D20" s="5"/>
      <c r="E20" s="5"/>
      <c r="F20" s="5"/>
      <c r="G20" s="5"/>
      <c r="H20" s="249">
        <v>3965.25</v>
      </c>
      <c r="I20" s="250"/>
    </row>
    <row r="21" spans="1:9" x14ac:dyDescent="0.25">
      <c r="A21" s="4" t="s">
        <v>17</v>
      </c>
      <c r="B21" s="5"/>
      <c r="C21" s="5"/>
      <c r="D21" s="5"/>
      <c r="E21" s="5"/>
      <c r="F21" s="5"/>
      <c r="G21" s="5"/>
      <c r="H21" s="246"/>
      <c r="I21" s="248"/>
    </row>
    <row r="22" spans="1:9" x14ac:dyDescent="0.25">
      <c r="A22" s="4" t="s">
        <v>18</v>
      </c>
      <c r="B22" s="5"/>
      <c r="C22" s="5"/>
      <c r="D22" s="5"/>
      <c r="E22" s="5"/>
      <c r="F22" s="5"/>
      <c r="G22" s="5"/>
      <c r="H22" s="246"/>
      <c r="I22" s="248"/>
    </row>
    <row r="23" spans="1:9" x14ac:dyDescent="0.25">
      <c r="A23" s="4" t="s">
        <v>12</v>
      </c>
      <c r="B23" s="5"/>
      <c r="C23" s="5"/>
      <c r="D23" s="5"/>
      <c r="E23" s="5"/>
      <c r="F23" s="5"/>
      <c r="G23" s="5"/>
      <c r="H23" s="246">
        <v>17585.82</v>
      </c>
      <c r="I23" s="248"/>
    </row>
    <row r="24" spans="1:9" x14ac:dyDescent="0.25">
      <c r="A24" s="4" t="s">
        <v>50</v>
      </c>
      <c r="B24" s="5"/>
      <c r="C24" s="5"/>
      <c r="D24" s="5"/>
      <c r="E24" s="5"/>
      <c r="F24" s="5"/>
      <c r="G24" s="5"/>
      <c r="H24" s="244">
        <v>61619.33</v>
      </c>
      <c r="I24" s="245"/>
    </row>
    <row r="25" spans="1:9" x14ac:dyDescent="0.25">
      <c r="A25" s="4" t="s">
        <v>13</v>
      </c>
      <c r="B25" s="5"/>
      <c r="C25" s="5"/>
      <c r="D25" s="5"/>
      <c r="E25" s="5"/>
      <c r="F25" s="5"/>
      <c r="G25" s="5"/>
      <c r="H25" s="244">
        <v>18917.14</v>
      </c>
      <c r="I25" s="245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1"/>
      <c r="H26" s="73">
        <v>1569.38</v>
      </c>
      <c r="I26" s="74"/>
    </row>
    <row r="27" spans="1:9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92">
        <v>86838.8</v>
      </c>
      <c r="I27" s="164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235"/>
      <c r="I28" s="236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7"/>
      <c r="H29" s="29">
        <f>H31+H32</f>
        <v>2446</v>
      </c>
      <c r="I29" s="30"/>
    </row>
    <row r="30" spans="1:9" x14ac:dyDescent="0.25">
      <c r="A30" s="266" t="s">
        <v>82</v>
      </c>
      <c r="B30" s="267"/>
      <c r="C30" s="267"/>
      <c r="D30" s="267"/>
      <c r="E30" s="267"/>
      <c r="F30" s="267"/>
      <c r="G30" s="268"/>
      <c r="H30" s="310"/>
      <c r="I30" s="311"/>
    </row>
    <row r="31" spans="1:9" x14ac:dyDescent="0.25">
      <c r="A31" s="130" t="s">
        <v>162</v>
      </c>
      <c r="B31" s="131"/>
      <c r="C31" s="131"/>
      <c r="D31" s="131"/>
      <c r="E31" s="131"/>
      <c r="F31" s="131"/>
      <c r="G31" s="132"/>
      <c r="H31" s="242">
        <v>2060</v>
      </c>
      <c r="I31" s="243"/>
    </row>
    <row r="32" spans="1:9" x14ac:dyDescent="0.25">
      <c r="A32" s="130" t="s">
        <v>156</v>
      </c>
      <c r="B32" s="131"/>
      <c r="C32" s="131"/>
      <c r="D32" s="131"/>
      <c r="E32" s="131"/>
      <c r="F32" s="131"/>
      <c r="G32" s="132"/>
      <c r="H32" s="242">
        <v>386</v>
      </c>
      <c r="I32" s="243"/>
    </row>
    <row r="33" spans="1:9" ht="15.75" thickBot="1" x14ac:dyDescent="0.3">
      <c r="A33" s="313"/>
      <c r="B33" s="314"/>
      <c r="C33" s="314"/>
      <c r="D33" s="314"/>
      <c r="E33" s="314"/>
      <c r="F33" s="314"/>
      <c r="G33" s="315"/>
      <c r="H33" s="313"/>
      <c r="I33" s="315"/>
    </row>
    <row r="34" spans="1:9" x14ac:dyDescent="0.25">
      <c r="A34" s="230" t="s">
        <v>108</v>
      </c>
      <c r="B34" s="231"/>
      <c r="C34" s="231"/>
      <c r="D34" s="231"/>
      <c r="E34" s="231"/>
      <c r="F34" s="231"/>
      <c r="G34" s="232"/>
      <c r="H34" s="233">
        <v>5362.28</v>
      </c>
      <c r="I34" s="234"/>
    </row>
    <row r="35" spans="1:9" x14ac:dyDescent="0.25">
      <c r="A35" s="36" t="s">
        <v>75</v>
      </c>
      <c r="B35" s="37"/>
      <c r="C35" s="37"/>
      <c r="D35" s="37"/>
      <c r="E35" s="37"/>
      <c r="F35" s="37"/>
      <c r="G35" s="38"/>
      <c r="H35" s="39">
        <v>15881.85</v>
      </c>
      <c r="I35" s="40"/>
    </row>
    <row r="36" spans="1:9" ht="15.75" thickBot="1" x14ac:dyDescent="0.3">
      <c r="A36" s="174" t="s">
        <v>76</v>
      </c>
      <c r="B36" s="175"/>
      <c r="C36" s="175"/>
      <c r="D36" s="175"/>
      <c r="E36" s="175"/>
      <c r="F36" s="175"/>
      <c r="G36" s="259"/>
      <c r="H36" s="176">
        <v>12443.31</v>
      </c>
      <c r="I36" s="177"/>
    </row>
    <row r="37" spans="1:9" ht="15.75" thickBot="1" x14ac:dyDescent="0.3">
      <c r="A37" s="227"/>
      <c r="B37" s="228"/>
      <c r="C37" s="228"/>
      <c r="D37" s="228"/>
      <c r="E37" s="228"/>
      <c r="F37" s="228"/>
      <c r="G37" s="229"/>
      <c r="H37" s="227"/>
      <c r="I37" s="229"/>
    </row>
    <row r="38" spans="1:9" ht="15.75" thickBot="1" x14ac:dyDescent="0.3">
      <c r="A38" s="26" t="s">
        <v>14</v>
      </c>
      <c r="B38" s="27"/>
      <c r="C38" s="27"/>
      <c r="D38" s="27"/>
      <c r="E38" s="27"/>
      <c r="F38" s="27"/>
      <c r="G38" s="27"/>
      <c r="H38" s="29">
        <f>H10+H29</f>
        <v>109068.73</v>
      </c>
      <c r="I38" s="33"/>
    </row>
    <row r="39" spans="1:9" x14ac:dyDescent="0.25">
      <c r="A39" s="101"/>
      <c r="B39" s="182"/>
      <c r="C39" s="182"/>
      <c r="D39" s="182"/>
      <c r="E39" s="182"/>
      <c r="F39" s="182"/>
      <c r="G39" s="182"/>
      <c r="H39" s="59"/>
      <c r="I39" s="61"/>
    </row>
    <row r="40" spans="1:9" x14ac:dyDescent="0.25">
      <c r="A40" s="75" t="s">
        <v>129</v>
      </c>
      <c r="B40" s="76"/>
      <c r="C40" s="76"/>
      <c r="D40" s="76"/>
      <c r="E40" s="76"/>
      <c r="F40" s="76"/>
      <c r="G40" s="171"/>
      <c r="H40" s="39">
        <f>H4+H10-H27</f>
        <v>184124.85000000003</v>
      </c>
      <c r="I40" s="40"/>
    </row>
    <row r="41" spans="1:9" x14ac:dyDescent="0.25">
      <c r="A41" s="36" t="s">
        <v>90</v>
      </c>
      <c r="B41" s="37"/>
      <c r="C41" s="37"/>
      <c r="D41" s="37"/>
      <c r="E41" s="37"/>
      <c r="F41" s="37"/>
      <c r="G41" s="37"/>
      <c r="H41" s="39">
        <f>H6+H7+H8-H29</f>
        <v>284954.40999999997</v>
      </c>
      <c r="I41" s="40"/>
    </row>
    <row r="42" spans="1:9" x14ac:dyDescent="0.25">
      <c r="A42" s="171" t="s">
        <v>104</v>
      </c>
      <c r="B42" s="37"/>
      <c r="C42" s="37"/>
      <c r="D42" s="37"/>
      <c r="E42" s="37"/>
      <c r="F42" s="37"/>
      <c r="G42" s="37"/>
      <c r="H42" s="39">
        <f>H34+H35-H36</f>
        <v>8800.8200000000015</v>
      </c>
      <c r="I42" s="40"/>
    </row>
    <row r="43" spans="1:9" x14ac:dyDescent="0.25">
      <c r="A43" s="202"/>
      <c r="B43" s="203"/>
      <c r="C43" s="203"/>
      <c r="D43" s="203"/>
      <c r="E43" s="203"/>
      <c r="F43" s="203"/>
      <c r="G43" s="203"/>
      <c r="H43" s="7"/>
      <c r="I43" s="8"/>
    </row>
    <row r="44" spans="1:9" x14ac:dyDescent="0.25">
      <c r="A44" s="75" t="s">
        <v>15</v>
      </c>
      <c r="B44" s="76"/>
      <c r="C44" s="76"/>
      <c r="D44" s="76"/>
      <c r="E44" s="76"/>
      <c r="F44" s="76"/>
      <c r="G44" s="171"/>
      <c r="H44" s="87"/>
      <c r="I44" s="88"/>
    </row>
    <row r="45" spans="1:9" x14ac:dyDescent="0.25">
      <c r="A45" s="4" t="s">
        <v>16</v>
      </c>
      <c r="B45" s="5"/>
      <c r="C45" s="5"/>
      <c r="D45" s="5"/>
      <c r="E45" s="5"/>
      <c r="F45" s="5"/>
      <c r="G45" s="5"/>
      <c r="H45" s="50">
        <v>13.5</v>
      </c>
      <c r="I45" s="51"/>
    </row>
    <row r="46" spans="1:9" ht="15.75" thickBot="1" x14ac:dyDescent="0.3">
      <c r="A46" s="52" t="s">
        <v>58</v>
      </c>
      <c r="B46" s="53"/>
      <c r="C46" s="53"/>
      <c r="D46" s="53"/>
      <c r="E46" s="53"/>
      <c r="F46" s="53"/>
      <c r="G46" s="53"/>
      <c r="H46" s="106">
        <f>(H10/H27+H29/H7+H35/H36)*H45</f>
        <v>52.516956922275561</v>
      </c>
      <c r="I46" s="107"/>
    </row>
    <row r="47" spans="1:9" x14ac:dyDescent="0.25">
      <c r="H47" s="2"/>
      <c r="I47" s="2"/>
    </row>
    <row r="49" spans="1:8" x14ac:dyDescent="0.25">
      <c r="A49" s="46" t="s">
        <v>19</v>
      </c>
      <c r="B49" s="46"/>
      <c r="C49" s="46"/>
      <c r="F49" s="46" t="s">
        <v>45</v>
      </c>
      <c r="G49" s="46"/>
      <c r="H49" s="46"/>
    </row>
  </sheetData>
  <mergeCells count="90">
    <mergeCell ref="A37:G37"/>
    <mergeCell ref="H37:I37"/>
    <mergeCell ref="A42:G42"/>
    <mergeCell ref="H42:I42"/>
    <mergeCell ref="A38:G38"/>
    <mergeCell ref="H38:I38"/>
    <mergeCell ref="A39:G39"/>
    <mergeCell ref="H39:I39"/>
    <mergeCell ref="A40:G40"/>
    <mergeCell ref="H40:I40"/>
    <mergeCell ref="A41:G41"/>
    <mergeCell ref="H41:I41"/>
    <mergeCell ref="A31:G31"/>
    <mergeCell ref="H31:I31"/>
    <mergeCell ref="A35:G35"/>
    <mergeCell ref="H35:I35"/>
    <mergeCell ref="A36:G36"/>
    <mergeCell ref="H36:I36"/>
    <mergeCell ref="A33:G33"/>
    <mergeCell ref="H33:I33"/>
    <mergeCell ref="A34:G34"/>
    <mergeCell ref="H34:I34"/>
    <mergeCell ref="A32:G32"/>
    <mergeCell ref="H32:I32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8:G8"/>
    <mergeCell ref="H8:I8"/>
    <mergeCell ref="A14:G14"/>
    <mergeCell ref="H14:I14"/>
    <mergeCell ref="A15:G16"/>
    <mergeCell ref="A10:G10"/>
    <mergeCell ref="H10:I10"/>
    <mergeCell ref="A9:G9"/>
    <mergeCell ref="H9:I9"/>
    <mergeCell ref="H15:I16"/>
    <mergeCell ref="A11:G11"/>
    <mergeCell ref="H11:I11"/>
    <mergeCell ref="A12:G12"/>
    <mergeCell ref="H12:I12"/>
    <mergeCell ref="A13:G13"/>
    <mergeCell ref="H13:I13"/>
    <mergeCell ref="A30:G30"/>
    <mergeCell ref="H30:I30"/>
    <mergeCell ref="A20:G20"/>
    <mergeCell ref="A17:G17"/>
    <mergeCell ref="H17:I17"/>
    <mergeCell ref="A18:G18"/>
    <mergeCell ref="H18:I18"/>
    <mergeCell ref="H20:I20"/>
    <mergeCell ref="A19:G19"/>
    <mergeCell ref="H19:I19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9:G29"/>
    <mergeCell ref="H29:I29"/>
    <mergeCell ref="A27:G27"/>
    <mergeCell ref="H27:I27"/>
    <mergeCell ref="A28:G28"/>
    <mergeCell ref="H28:I28"/>
    <mergeCell ref="A46:G46"/>
    <mergeCell ref="H46:I46"/>
    <mergeCell ref="A49:C49"/>
    <mergeCell ref="F49:H49"/>
    <mergeCell ref="A43:G43"/>
    <mergeCell ref="H43:I43"/>
    <mergeCell ref="A44:G44"/>
    <mergeCell ref="H44:I44"/>
    <mergeCell ref="A45:G45"/>
    <mergeCell ref="H45:I4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3" workbookViewId="0">
      <selection activeCell="H4" sqref="H4:I4"/>
    </sheetView>
  </sheetViews>
  <sheetFormatPr defaultRowHeight="15" x14ac:dyDescent="0.25"/>
  <sheetData>
    <row r="1" spans="1:9" ht="18.75" x14ac:dyDescent="0.3">
      <c r="A1" s="99" t="s">
        <v>22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93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36" t="s">
        <v>94</v>
      </c>
      <c r="B4" s="37"/>
      <c r="C4" s="37"/>
      <c r="D4" s="37"/>
      <c r="E4" s="37"/>
      <c r="F4" s="37"/>
      <c r="G4" s="38"/>
      <c r="H4" s="114">
        <v>184631.52</v>
      </c>
      <c r="I4" s="115"/>
    </row>
    <row r="5" spans="1:9" x14ac:dyDescent="0.25">
      <c r="A5" s="75"/>
      <c r="B5" s="76"/>
      <c r="C5" s="76"/>
      <c r="D5" s="76"/>
      <c r="E5" s="76"/>
      <c r="F5" s="76"/>
      <c r="G5" s="77"/>
      <c r="H5" s="87"/>
      <c r="I5" s="88"/>
    </row>
    <row r="6" spans="1:9" x14ac:dyDescent="0.25">
      <c r="A6" s="36" t="s">
        <v>97</v>
      </c>
      <c r="B6" s="37"/>
      <c r="C6" s="37"/>
      <c r="D6" s="37"/>
      <c r="E6" s="37"/>
      <c r="F6" s="37"/>
      <c r="G6" s="38"/>
      <c r="H6" s="39">
        <v>9298.1</v>
      </c>
      <c r="I6" s="40"/>
    </row>
    <row r="7" spans="1:9" x14ac:dyDescent="0.25">
      <c r="A7" s="36" t="s">
        <v>68</v>
      </c>
      <c r="B7" s="37"/>
      <c r="C7" s="37"/>
      <c r="D7" s="37"/>
      <c r="E7" s="37"/>
      <c r="F7" s="37"/>
      <c r="G7" s="38"/>
      <c r="H7" s="116">
        <v>8399.11</v>
      </c>
      <c r="I7" s="117"/>
    </row>
    <row r="8" spans="1:9" x14ac:dyDescent="0.25">
      <c r="A8" s="4" t="s">
        <v>53</v>
      </c>
      <c r="B8" s="5"/>
      <c r="C8" s="5"/>
      <c r="D8" s="5"/>
      <c r="E8" s="5"/>
      <c r="F8" s="5"/>
      <c r="G8" s="6"/>
      <c r="H8" s="14">
        <v>4020</v>
      </c>
      <c r="I8" s="15"/>
    </row>
    <row r="9" spans="1:9" ht="15.75" thickBot="1" x14ac:dyDescent="0.3">
      <c r="A9" s="7"/>
      <c r="B9" s="78"/>
      <c r="C9" s="78"/>
      <c r="D9" s="78"/>
      <c r="E9" s="78"/>
      <c r="F9" s="78"/>
      <c r="G9" s="8"/>
      <c r="H9" s="7"/>
      <c r="I9" s="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92">
        <f>H11+H12+H13+H14+H15+H17+H18+H30+H20+H21+H22+H23+H24+H25+H26+H19</f>
        <v>71150.66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6"/>
      <c r="H11" s="110">
        <v>0</v>
      </c>
      <c r="I11" s="111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91"/>
      <c r="H18" s="87">
        <v>0</v>
      </c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81"/>
      <c r="H19" s="82">
        <v>372.6</v>
      </c>
      <c r="I19" s="83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4">
        <v>2239.1999999999998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7">
        <v>9667.56</v>
      </c>
      <c r="I23" s="8"/>
    </row>
    <row r="24" spans="1:9" x14ac:dyDescent="0.25">
      <c r="A24" s="4" t="s">
        <v>55</v>
      </c>
      <c r="B24" s="5"/>
      <c r="C24" s="5"/>
      <c r="D24" s="5"/>
      <c r="E24" s="5"/>
      <c r="F24" s="5"/>
      <c r="G24" s="6"/>
      <c r="H24" s="7">
        <v>43273.99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57">
        <v>13285.12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1569.38</v>
      </c>
      <c r="I26" s="74"/>
    </row>
    <row r="27" spans="1:9" ht="15.75" thickBot="1" x14ac:dyDescent="0.3">
      <c r="A27" s="65" t="s">
        <v>1</v>
      </c>
      <c r="B27" s="66"/>
      <c r="C27" s="66"/>
      <c r="D27" s="66"/>
      <c r="E27" s="66"/>
      <c r="F27" s="66"/>
      <c r="G27" s="67"/>
      <c r="H27" s="68">
        <v>46487.56</v>
      </c>
      <c r="I27" s="69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8"/>
      <c r="H29" s="29">
        <v>0</v>
      </c>
      <c r="I29" s="30"/>
    </row>
    <row r="30" spans="1:9" ht="15.75" thickBot="1" x14ac:dyDescent="0.3">
      <c r="A30" s="94" t="s">
        <v>74</v>
      </c>
      <c r="B30" s="95"/>
      <c r="C30" s="95"/>
      <c r="D30" s="95"/>
      <c r="E30" s="95"/>
      <c r="F30" s="95"/>
      <c r="G30" s="96"/>
      <c r="H30" s="108"/>
      <c r="I30" s="109"/>
    </row>
    <row r="31" spans="1:9" ht="15.75" thickBot="1" x14ac:dyDescent="0.3">
      <c r="A31" s="118"/>
      <c r="B31" s="119"/>
      <c r="C31" s="119"/>
      <c r="D31" s="119"/>
      <c r="E31" s="119"/>
      <c r="F31" s="119"/>
      <c r="G31" s="120"/>
      <c r="H31" s="34"/>
      <c r="I31" s="35"/>
    </row>
    <row r="32" spans="1:9" ht="15.75" thickBot="1" x14ac:dyDescent="0.3">
      <c r="A32" s="26" t="s">
        <v>96</v>
      </c>
      <c r="B32" s="27"/>
      <c r="C32" s="27"/>
      <c r="D32" s="27"/>
      <c r="E32" s="27"/>
      <c r="F32" s="27"/>
      <c r="G32" s="28"/>
      <c r="H32" s="29">
        <v>3186.83</v>
      </c>
      <c r="I32" s="30"/>
    </row>
    <row r="33" spans="1:9" ht="15.75" thickBot="1" x14ac:dyDescent="0.3">
      <c r="A33" s="26" t="s">
        <v>75</v>
      </c>
      <c r="B33" s="27"/>
      <c r="C33" s="27"/>
      <c r="D33" s="27"/>
      <c r="E33" s="27"/>
      <c r="F33" s="27"/>
      <c r="G33" s="28"/>
      <c r="H33" s="29">
        <v>8529.75</v>
      </c>
      <c r="I33" s="30"/>
    </row>
    <row r="34" spans="1:9" ht="15.75" thickBot="1" x14ac:dyDescent="0.3">
      <c r="A34" s="26" t="s">
        <v>76</v>
      </c>
      <c r="B34" s="27"/>
      <c r="C34" s="27"/>
      <c r="D34" s="27"/>
      <c r="E34" s="27"/>
      <c r="F34" s="27"/>
      <c r="G34" s="28"/>
      <c r="H34" s="29">
        <v>7557.69</v>
      </c>
      <c r="I34" s="30"/>
    </row>
    <row r="35" spans="1:9" ht="15.75" thickBot="1" x14ac:dyDescent="0.3">
      <c r="A35" s="31"/>
      <c r="B35" s="32"/>
      <c r="C35" s="32"/>
      <c r="D35" s="32"/>
      <c r="E35" s="32"/>
      <c r="F35" s="32"/>
      <c r="G35" s="33"/>
      <c r="H35" s="34"/>
      <c r="I35" s="35"/>
    </row>
    <row r="36" spans="1:9" ht="15.75" thickBot="1" x14ac:dyDescent="0.3">
      <c r="A36" s="121" t="s">
        <v>14</v>
      </c>
      <c r="B36" s="122"/>
      <c r="C36" s="122"/>
      <c r="D36" s="122"/>
      <c r="E36" s="122"/>
      <c r="F36" s="122"/>
      <c r="G36" s="123"/>
      <c r="H36" s="31">
        <f>H10+H29</f>
        <v>71150.66</v>
      </c>
      <c r="I36" s="33"/>
    </row>
    <row r="37" spans="1:9" x14ac:dyDescent="0.25">
      <c r="A37" s="59"/>
      <c r="B37" s="60"/>
      <c r="C37" s="60"/>
      <c r="D37" s="60"/>
      <c r="E37" s="60"/>
      <c r="F37" s="60"/>
      <c r="G37" s="61"/>
      <c r="H37" s="104"/>
      <c r="I37" s="105"/>
    </row>
    <row r="38" spans="1:9" x14ac:dyDescent="0.25">
      <c r="A38" s="36" t="s">
        <v>95</v>
      </c>
      <c r="B38" s="37"/>
      <c r="C38" s="37"/>
      <c r="D38" s="37"/>
      <c r="E38" s="37"/>
      <c r="F38" s="37"/>
      <c r="G38" s="38"/>
      <c r="H38" s="114">
        <f>H4+H10-H27</f>
        <v>209294.62</v>
      </c>
      <c r="I38" s="115"/>
    </row>
    <row r="39" spans="1:9" x14ac:dyDescent="0.25">
      <c r="A39" s="36" t="s">
        <v>90</v>
      </c>
      <c r="B39" s="37"/>
      <c r="C39" s="37"/>
      <c r="D39" s="37"/>
      <c r="E39" s="37"/>
      <c r="F39" s="37"/>
      <c r="G39" s="38"/>
      <c r="H39" s="39">
        <f>H6+H7+H8-H29</f>
        <v>21717.21</v>
      </c>
      <c r="I39" s="40"/>
    </row>
    <row r="40" spans="1:9" x14ac:dyDescent="0.25">
      <c r="A40" s="36" t="s">
        <v>91</v>
      </c>
      <c r="B40" s="37"/>
      <c r="C40" s="37"/>
      <c r="D40" s="37"/>
      <c r="E40" s="37"/>
      <c r="F40" s="37"/>
      <c r="G40" s="38"/>
      <c r="H40" s="39">
        <f>H32+H33-H34</f>
        <v>4158.8900000000003</v>
      </c>
      <c r="I40" s="40"/>
    </row>
    <row r="41" spans="1:9" x14ac:dyDescent="0.25">
      <c r="A41" s="44"/>
      <c r="B41" s="103"/>
      <c r="C41" s="103"/>
      <c r="D41" s="103"/>
      <c r="E41" s="103"/>
      <c r="F41" s="103"/>
      <c r="G41" s="45"/>
      <c r="H41" s="44"/>
      <c r="I41" s="45"/>
    </row>
    <row r="42" spans="1:9" x14ac:dyDescent="0.25">
      <c r="A42" s="79" t="s">
        <v>15</v>
      </c>
      <c r="B42" s="80"/>
      <c r="C42" s="80"/>
      <c r="D42" s="80"/>
      <c r="E42" s="80"/>
      <c r="F42" s="80"/>
      <c r="G42" s="81"/>
      <c r="H42" s="104"/>
      <c r="I42" s="105"/>
    </row>
    <row r="43" spans="1:9" x14ac:dyDescent="0.25">
      <c r="A43" s="4" t="s">
        <v>16</v>
      </c>
      <c r="B43" s="5"/>
      <c r="C43" s="5"/>
      <c r="D43" s="5"/>
      <c r="E43" s="5"/>
      <c r="F43" s="5"/>
      <c r="G43" s="6"/>
      <c r="H43" s="39">
        <v>11.5</v>
      </c>
      <c r="I43" s="40"/>
    </row>
    <row r="44" spans="1:9" ht="15.75" thickBot="1" x14ac:dyDescent="0.3">
      <c r="A44" s="52" t="s">
        <v>54</v>
      </c>
      <c r="B44" s="53"/>
      <c r="C44" s="53"/>
      <c r="D44" s="53"/>
      <c r="E44" s="53"/>
      <c r="F44" s="53"/>
      <c r="G44" s="54"/>
      <c r="H44" s="106">
        <f>(H10/H27+H29/H7+H33/H34)*H43</f>
        <v>30.580223204744026</v>
      </c>
      <c r="I44" s="107"/>
    </row>
    <row r="47" spans="1:9" x14ac:dyDescent="0.25">
      <c r="A47" s="46" t="s">
        <v>19</v>
      </c>
      <c r="B47" s="46"/>
      <c r="C47" s="46"/>
      <c r="G47" s="46" t="s">
        <v>20</v>
      </c>
      <c r="H47" s="46"/>
      <c r="I47" s="46"/>
    </row>
  </sheetData>
  <mergeCells count="86">
    <mergeCell ref="A36:G36"/>
    <mergeCell ref="H36:I36"/>
    <mergeCell ref="A37:G37"/>
    <mergeCell ref="H37:I37"/>
    <mergeCell ref="A38:G38"/>
    <mergeCell ref="H38:I38"/>
    <mergeCell ref="A31:G31"/>
    <mergeCell ref="H31:I31"/>
    <mergeCell ref="A33:G33"/>
    <mergeCell ref="H33:I33"/>
    <mergeCell ref="A34:G34"/>
    <mergeCell ref="H34:I34"/>
    <mergeCell ref="A32:G32"/>
    <mergeCell ref="H32:I32"/>
    <mergeCell ref="A7:G7"/>
    <mergeCell ref="H7:I7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13:G13"/>
    <mergeCell ref="H13:I13"/>
    <mergeCell ref="A17:G17"/>
    <mergeCell ref="H17:I17"/>
    <mergeCell ref="A8:G8"/>
    <mergeCell ref="H8:I8"/>
    <mergeCell ref="A11:G11"/>
    <mergeCell ref="H11:I11"/>
    <mergeCell ref="A10:G10"/>
    <mergeCell ref="H10:I10"/>
    <mergeCell ref="A9:G9"/>
    <mergeCell ref="H9:I9"/>
    <mergeCell ref="A12:G12"/>
    <mergeCell ref="H12:I12"/>
    <mergeCell ref="A30:G30"/>
    <mergeCell ref="H30:I30"/>
    <mergeCell ref="A14:G14"/>
    <mergeCell ref="H14:I14"/>
    <mergeCell ref="A15:G16"/>
    <mergeCell ref="H15:I16"/>
    <mergeCell ref="A19:G19"/>
    <mergeCell ref="H19:I19"/>
    <mergeCell ref="A18:G18"/>
    <mergeCell ref="H18:I18"/>
    <mergeCell ref="A23:G23"/>
    <mergeCell ref="H23:I23"/>
    <mergeCell ref="A24:G24"/>
    <mergeCell ref="H24:I24"/>
    <mergeCell ref="A25:G25"/>
    <mergeCell ref="H25:I25"/>
    <mergeCell ref="A20:G20"/>
    <mergeCell ref="H20:I20"/>
    <mergeCell ref="A21:G21"/>
    <mergeCell ref="H21:I21"/>
    <mergeCell ref="A22:G22"/>
    <mergeCell ref="H22:I22"/>
    <mergeCell ref="A26:G26"/>
    <mergeCell ref="H26:I26"/>
    <mergeCell ref="A29:G29"/>
    <mergeCell ref="H29:I29"/>
    <mergeCell ref="A27:G27"/>
    <mergeCell ref="H27:I27"/>
    <mergeCell ref="A28:G28"/>
    <mergeCell ref="H28:I28"/>
    <mergeCell ref="A35:G35"/>
    <mergeCell ref="H35:I35"/>
    <mergeCell ref="A39:G39"/>
    <mergeCell ref="H39:I39"/>
    <mergeCell ref="A47:C47"/>
    <mergeCell ref="G47:I47"/>
    <mergeCell ref="A41:G41"/>
    <mergeCell ref="H41:I41"/>
    <mergeCell ref="A42:G42"/>
    <mergeCell ref="H42:I42"/>
    <mergeCell ref="A43:G43"/>
    <mergeCell ref="H43:I43"/>
    <mergeCell ref="A44:G44"/>
    <mergeCell ref="H44:I44"/>
    <mergeCell ref="A40:G40"/>
    <mergeCell ref="H40:I4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H41" sqref="H41:I41"/>
    </sheetView>
  </sheetViews>
  <sheetFormatPr defaultRowHeight="15" x14ac:dyDescent="0.25"/>
  <sheetData>
    <row r="1" spans="1:9" ht="18.75" x14ac:dyDescent="0.3">
      <c r="A1" s="99" t="s">
        <v>46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117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3"/>
      <c r="H3" s="31" t="s">
        <v>2</v>
      </c>
      <c r="I3" s="33"/>
    </row>
    <row r="4" spans="1:9" x14ac:dyDescent="0.25">
      <c r="A4" s="36" t="s">
        <v>100</v>
      </c>
      <c r="B4" s="37"/>
      <c r="C4" s="37"/>
      <c r="D4" s="37"/>
      <c r="E4" s="37"/>
      <c r="F4" s="37"/>
      <c r="G4" s="37"/>
      <c r="H4" s="172">
        <v>379653.83</v>
      </c>
      <c r="I4" s="173"/>
    </row>
    <row r="5" spans="1:9" x14ac:dyDescent="0.25">
      <c r="A5" s="44"/>
      <c r="B5" s="103"/>
      <c r="C5" s="103"/>
      <c r="D5" s="103"/>
      <c r="E5" s="103"/>
      <c r="F5" s="103"/>
      <c r="G5" s="45"/>
      <c r="H5" s="44"/>
      <c r="I5" s="45"/>
    </row>
    <row r="6" spans="1:9" x14ac:dyDescent="0.25">
      <c r="A6" s="41" t="s">
        <v>88</v>
      </c>
      <c r="B6" s="42"/>
      <c r="C6" s="42"/>
      <c r="D6" s="42"/>
      <c r="E6" s="42"/>
      <c r="F6" s="42"/>
      <c r="G6" s="43"/>
      <c r="H6" s="157">
        <v>79799.56</v>
      </c>
      <c r="I6" s="159"/>
    </row>
    <row r="7" spans="1:9" x14ac:dyDescent="0.25">
      <c r="A7" s="79" t="s">
        <v>1</v>
      </c>
      <c r="B7" s="80"/>
      <c r="C7" s="80"/>
      <c r="D7" s="80"/>
      <c r="E7" s="80"/>
      <c r="F7" s="80"/>
      <c r="G7" s="81"/>
      <c r="H7" s="87">
        <v>6243.34</v>
      </c>
      <c r="I7" s="88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3960</v>
      </c>
      <c r="I8" s="15"/>
    </row>
    <row r="9" spans="1:9" ht="15.75" thickBot="1" x14ac:dyDescent="0.3">
      <c r="A9" s="44"/>
      <c r="B9" s="103"/>
      <c r="C9" s="103"/>
      <c r="D9" s="103"/>
      <c r="E9" s="103"/>
      <c r="F9" s="103"/>
      <c r="G9" s="45"/>
      <c r="H9" s="7"/>
      <c r="I9" s="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92">
        <f>H11+H12+H13+H14+H15+H17+H18+H30+H20+H21+H22+H23+H24+H25+H26+H19</f>
        <v>72261.88</v>
      </c>
      <c r="I10" s="112"/>
    </row>
    <row r="11" spans="1:9" x14ac:dyDescent="0.25">
      <c r="A11" s="94" t="s">
        <v>60</v>
      </c>
      <c r="B11" s="95"/>
      <c r="C11" s="95"/>
      <c r="D11" s="95"/>
      <c r="E11" s="95"/>
      <c r="F11" s="95"/>
      <c r="G11" s="95"/>
      <c r="H11" s="97">
        <v>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166"/>
      <c r="H18" s="87">
        <v>0</v>
      </c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165"/>
      <c r="H19" s="7"/>
      <c r="I19" s="8"/>
    </row>
    <row r="20" spans="1:9" x14ac:dyDescent="0.25">
      <c r="A20" s="4" t="s">
        <v>11</v>
      </c>
      <c r="B20" s="5"/>
      <c r="C20" s="5"/>
      <c r="D20" s="5"/>
      <c r="E20" s="5"/>
      <c r="F20" s="5"/>
      <c r="G20" s="5"/>
      <c r="H20" s="14">
        <v>2799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5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5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5"/>
      <c r="H23" s="7">
        <v>12034.98</v>
      </c>
      <c r="I23" s="8"/>
    </row>
    <row r="24" spans="1:9" x14ac:dyDescent="0.25">
      <c r="A24" s="4" t="s">
        <v>50</v>
      </c>
      <c r="B24" s="5"/>
      <c r="C24" s="5"/>
      <c r="D24" s="5"/>
      <c r="E24" s="5"/>
      <c r="F24" s="5"/>
      <c r="G24" s="5"/>
      <c r="H24" s="7">
        <v>42169.63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5"/>
      <c r="H25" s="302">
        <v>12946.08</v>
      </c>
      <c r="I25" s="303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1"/>
      <c r="H26" s="73">
        <v>1569.38</v>
      </c>
      <c r="I26" s="74"/>
    </row>
    <row r="27" spans="1:9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68">
        <v>49554.38</v>
      </c>
      <c r="I27" s="69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7"/>
      <c r="H29" s="316">
        <f>H31</f>
        <v>2060</v>
      </c>
      <c r="I29" s="64"/>
    </row>
    <row r="30" spans="1:9" x14ac:dyDescent="0.25">
      <c r="A30" s="94" t="s">
        <v>82</v>
      </c>
      <c r="B30" s="95"/>
      <c r="C30" s="95"/>
      <c r="D30" s="95"/>
      <c r="E30" s="95"/>
      <c r="F30" s="95"/>
      <c r="G30" s="96"/>
      <c r="H30" s="108"/>
      <c r="I30" s="109"/>
    </row>
    <row r="31" spans="1:9" x14ac:dyDescent="0.25">
      <c r="A31" s="4" t="s">
        <v>163</v>
      </c>
      <c r="B31" s="5"/>
      <c r="C31" s="5"/>
      <c r="D31" s="5"/>
      <c r="E31" s="5"/>
      <c r="F31" s="5"/>
      <c r="G31" s="6"/>
      <c r="H31" s="304">
        <v>2060</v>
      </c>
      <c r="I31" s="305"/>
    </row>
    <row r="32" spans="1:9" ht="15.75" thickBot="1" x14ac:dyDescent="0.3">
      <c r="A32" s="136"/>
      <c r="B32" s="180"/>
      <c r="C32" s="180"/>
      <c r="D32" s="180"/>
      <c r="E32" s="180"/>
      <c r="F32" s="180"/>
      <c r="G32" s="137"/>
      <c r="H32" s="57"/>
      <c r="I32" s="58"/>
    </row>
    <row r="33" spans="1:9" x14ac:dyDescent="0.25">
      <c r="A33" s="190" t="s">
        <v>130</v>
      </c>
      <c r="B33" s="191"/>
      <c r="C33" s="191"/>
      <c r="D33" s="191"/>
      <c r="E33" s="191"/>
      <c r="F33" s="191"/>
      <c r="G33" s="210"/>
      <c r="H33" s="172">
        <v>3884.82</v>
      </c>
      <c r="I33" s="173"/>
    </row>
    <row r="34" spans="1:9" x14ac:dyDescent="0.25">
      <c r="A34" s="36" t="s">
        <v>75</v>
      </c>
      <c r="B34" s="37"/>
      <c r="C34" s="37"/>
      <c r="D34" s="37"/>
      <c r="E34" s="37"/>
      <c r="F34" s="37"/>
      <c r="G34" s="38"/>
      <c r="H34" s="39">
        <v>10615.95</v>
      </c>
      <c r="I34" s="40"/>
    </row>
    <row r="35" spans="1:9" ht="15.75" thickBot="1" x14ac:dyDescent="0.3">
      <c r="A35" s="174" t="s">
        <v>76</v>
      </c>
      <c r="B35" s="175"/>
      <c r="C35" s="175"/>
      <c r="D35" s="175"/>
      <c r="E35" s="175"/>
      <c r="F35" s="175"/>
      <c r="G35" s="259"/>
      <c r="H35" s="176">
        <v>8268.3799999999992</v>
      </c>
      <c r="I35" s="177"/>
    </row>
    <row r="36" spans="1:9" ht="15.75" thickBot="1" x14ac:dyDescent="0.3">
      <c r="A36" s="149"/>
      <c r="B36" s="150"/>
      <c r="C36" s="150"/>
      <c r="D36" s="150"/>
      <c r="E36" s="150"/>
      <c r="F36" s="150"/>
      <c r="G36" s="151"/>
      <c r="H36" s="149"/>
      <c r="I36" s="151"/>
    </row>
    <row r="37" spans="1:9" ht="15.75" thickBot="1" x14ac:dyDescent="0.3">
      <c r="A37" s="26" t="s">
        <v>14</v>
      </c>
      <c r="B37" s="27"/>
      <c r="C37" s="27"/>
      <c r="D37" s="27"/>
      <c r="E37" s="27"/>
      <c r="F37" s="27"/>
      <c r="G37" s="27"/>
      <c r="H37" s="29">
        <f>H10+H29</f>
        <v>74321.88</v>
      </c>
      <c r="I37" s="30"/>
    </row>
    <row r="38" spans="1:9" x14ac:dyDescent="0.25">
      <c r="A38" s="59"/>
      <c r="B38" s="60"/>
      <c r="C38" s="60"/>
      <c r="D38" s="60"/>
      <c r="E38" s="60"/>
      <c r="F38" s="60"/>
      <c r="G38" s="60"/>
      <c r="H38" s="59"/>
      <c r="I38" s="61"/>
    </row>
    <row r="39" spans="1:9" x14ac:dyDescent="0.25">
      <c r="A39" s="36" t="s">
        <v>103</v>
      </c>
      <c r="B39" s="37"/>
      <c r="C39" s="37"/>
      <c r="D39" s="37"/>
      <c r="E39" s="37"/>
      <c r="F39" s="37"/>
      <c r="G39" s="37"/>
      <c r="H39" s="39">
        <f>H4+H10-H27</f>
        <v>402361.33</v>
      </c>
      <c r="I39" s="40"/>
    </row>
    <row r="40" spans="1:9" x14ac:dyDescent="0.25">
      <c r="A40" s="36" t="s">
        <v>90</v>
      </c>
      <c r="B40" s="37"/>
      <c r="C40" s="37"/>
      <c r="D40" s="37"/>
      <c r="E40" s="37"/>
      <c r="F40" s="37"/>
      <c r="G40" s="37"/>
      <c r="H40" s="39">
        <f>H6+H7+H8-H29</f>
        <v>87942.9</v>
      </c>
      <c r="I40" s="40"/>
    </row>
    <row r="41" spans="1:9" x14ac:dyDescent="0.25">
      <c r="A41" s="171" t="s">
        <v>104</v>
      </c>
      <c r="B41" s="37"/>
      <c r="C41" s="37"/>
      <c r="D41" s="37"/>
      <c r="E41" s="37"/>
      <c r="F41" s="37"/>
      <c r="G41" s="37"/>
      <c r="H41" s="39">
        <f>H33+H34-H35</f>
        <v>6232.3900000000012</v>
      </c>
      <c r="I41" s="40"/>
    </row>
    <row r="42" spans="1:9" x14ac:dyDescent="0.25">
      <c r="A42" s="75"/>
      <c r="B42" s="76"/>
      <c r="C42" s="76"/>
      <c r="D42" s="76"/>
      <c r="E42" s="76"/>
      <c r="F42" s="76"/>
      <c r="G42" s="171"/>
      <c r="H42" s="44"/>
      <c r="I42" s="45"/>
    </row>
    <row r="43" spans="1:9" x14ac:dyDescent="0.25">
      <c r="A43" s="79" t="s">
        <v>15</v>
      </c>
      <c r="B43" s="80"/>
      <c r="C43" s="80"/>
      <c r="D43" s="80"/>
      <c r="E43" s="80"/>
      <c r="F43" s="80"/>
      <c r="G43" s="165"/>
      <c r="H43" s="87"/>
      <c r="I43" s="88"/>
    </row>
    <row r="44" spans="1:9" x14ac:dyDescent="0.25">
      <c r="A44" s="4" t="s">
        <v>16</v>
      </c>
      <c r="B44" s="5"/>
      <c r="C44" s="5"/>
      <c r="D44" s="5"/>
      <c r="E44" s="5"/>
      <c r="F44" s="5"/>
      <c r="G44" s="5"/>
      <c r="H44" s="39">
        <v>10.5</v>
      </c>
      <c r="I44" s="40"/>
    </row>
    <row r="45" spans="1:9" ht="15.75" thickBot="1" x14ac:dyDescent="0.3">
      <c r="A45" s="52" t="s">
        <v>54</v>
      </c>
      <c r="B45" s="53"/>
      <c r="C45" s="53"/>
      <c r="D45" s="53"/>
      <c r="E45" s="53"/>
      <c r="F45" s="53"/>
      <c r="G45" s="53"/>
      <c r="H45" s="283">
        <f>(H10/H27+H29/H7+H34/H35)*H44</f>
        <v>32.257123056286844</v>
      </c>
      <c r="I45" s="284"/>
    </row>
    <row r="48" spans="1:9" x14ac:dyDescent="0.25">
      <c r="A48" s="46" t="s">
        <v>19</v>
      </c>
      <c r="B48" s="46"/>
      <c r="C48" s="46"/>
      <c r="G48" s="46" t="s">
        <v>20</v>
      </c>
      <c r="H48" s="46"/>
      <c r="I48" s="46"/>
    </row>
  </sheetData>
  <mergeCells count="88">
    <mergeCell ref="A39:G39"/>
    <mergeCell ref="H39:I39"/>
    <mergeCell ref="A40:G40"/>
    <mergeCell ref="H40:I40"/>
    <mergeCell ref="A38:G38"/>
    <mergeCell ref="H38:I38"/>
    <mergeCell ref="A48:C48"/>
    <mergeCell ref="G48:I48"/>
    <mergeCell ref="A42:G42"/>
    <mergeCell ref="H42:I42"/>
    <mergeCell ref="A43:G43"/>
    <mergeCell ref="H43:I43"/>
    <mergeCell ref="A44:G44"/>
    <mergeCell ref="H44:I44"/>
    <mergeCell ref="A45:G45"/>
    <mergeCell ref="H45:I45"/>
    <mergeCell ref="A41:G41"/>
    <mergeCell ref="H41:I41"/>
    <mergeCell ref="A37:G37"/>
    <mergeCell ref="H37:I37"/>
    <mergeCell ref="A30:G30"/>
    <mergeCell ref="H30:I30"/>
    <mergeCell ref="A34:G34"/>
    <mergeCell ref="H34:I34"/>
    <mergeCell ref="A35:G35"/>
    <mergeCell ref="H35:I35"/>
    <mergeCell ref="A32:G32"/>
    <mergeCell ref="H32:I32"/>
    <mergeCell ref="A36:G36"/>
    <mergeCell ref="H36:I36"/>
    <mergeCell ref="A31:G31"/>
    <mergeCell ref="H31:I31"/>
    <mergeCell ref="A24:G24"/>
    <mergeCell ref="H24:I24"/>
    <mergeCell ref="A25:G25"/>
    <mergeCell ref="H25:I25"/>
    <mergeCell ref="A33:G33"/>
    <mergeCell ref="H33:I33"/>
    <mergeCell ref="A26:G26"/>
    <mergeCell ref="H26:I26"/>
    <mergeCell ref="A29:G29"/>
    <mergeCell ref="H29:I29"/>
    <mergeCell ref="A28:G28"/>
    <mergeCell ref="H28:I28"/>
    <mergeCell ref="A27:G27"/>
    <mergeCell ref="H27:I27"/>
    <mergeCell ref="H19:I19"/>
    <mergeCell ref="A15:G16"/>
    <mergeCell ref="H15:I16"/>
    <mergeCell ref="A19:G19"/>
    <mergeCell ref="A23:G23"/>
    <mergeCell ref="H23:I23"/>
    <mergeCell ref="A21:G21"/>
    <mergeCell ref="H21:I21"/>
    <mergeCell ref="A22:G22"/>
    <mergeCell ref="H22:I22"/>
    <mergeCell ref="A20:G20"/>
    <mergeCell ref="H20:I20"/>
    <mergeCell ref="A10:G10"/>
    <mergeCell ref="H10:I10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14:G14"/>
    <mergeCell ref="H14:I14"/>
    <mergeCell ref="A1:I1"/>
    <mergeCell ref="C2:F2"/>
    <mergeCell ref="A3:G3"/>
    <mergeCell ref="H3:I3"/>
    <mergeCell ref="A4:G4"/>
    <mergeCell ref="H4:I4"/>
    <mergeCell ref="A9:G9"/>
    <mergeCell ref="H9:I9"/>
    <mergeCell ref="H6:I6"/>
    <mergeCell ref="A6:G6"/>
    <mergeCell ref="A5:G5"/>
    <mergeCell ref="H5:I5"/>
    <mergeCell ref="A7:G7"/>
    <mergeCell ref="H7:I7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7" workbookViewId="0">
      <selection activeCell="K17" sqref="K17"/>
    </sheetView>
  </sheetViews>
  <sheetFormatPr defaultRowHeight="15" x14ac:dyDescent="0.25"/>
  <sheetData>
    <row r="1" spans="1:9" ht="18.75" x14ac:dyDescent="0.3">
      <c r="A1" s="99" t="s">
        <v>47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36" t="s">
        <v>100</v>
      </c>
      <c r="B4" s="37"/>
      <c r="C4" s="37"/>
      <c r="D4" s="37"/>
      <c r="E4" s="37"/>
      <c r="F4" s="37"/>
      <c r="G4" s="37"/>
      <c r="H4" s="114">
        <v>144351.97</v>
      </c>
      <c r="I4" s="115"/>
    </row>
    <row r="5" spans="1:9" x14ac:dyDescent="0.25">
      <c r="A5" s="44"/>
      <c r="B5" s="103"/>
      <c r="C5" s="103"/>
      <c r="D5" s="103"/>
      <c r="E5" s="103"/>
      <c r="F5" s="103"/>
      <c r="G5" s="45"/>
      <c r="H5" s="44"/>
      <c r="I5" s="45"/>
    </row>
    <row r="6" spans="1:9" x14ac:dyDescent="0.25">
      <c r="A6" s="36" t="s">
        <v>120</v>
      </c>
      <c r="B6" s="37"/>
      <c r="C6" s="37"/>
      <c r="D6" s="37"/>
      <c r="E6" s="37"/>
      <c r="F6" s="37"/>
      <c r="G6" s="37"/>
      <c r="H6" s="39">
        <v>16542.38</v>
      </c>
      <c r="I6" s="40"/>
    </row>
    <row r="7" spans="1:9" x14ac:dyDescent="0.25">
      <c r="A7" s="4" t="s">
        <v>1</v>
      </c>
      <c r="B7" s="5"/>
      <c r="C7" s="5"/>
      <c r="D7" s="5"/>
      <c r="E7" s="5"/>
      <c r="F7" s="5"/>
      <c r="G7" s="6"/>
      <c r="H7" s="87">
        <v>12422.64</v>
      </c>
      <c r="I7" s="88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720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165"/>
      <c r="H9" s="87"/>
      <c r="I9" s="8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92">
        <f>H11+H12+H13+H14+H15+H17+H18+H20+H21+H22+H23+H24+H25+H26+H27+H19</f>
        <v>90000.459999999992</v>
      </c>
      <c r="I10" s="199"/>
    </row>
    <row r="11" spans="1:9" x14ac:dyDescent="0.25">
      <c r="A11" s="94" t="s">
        <v>59</v>
      </c>
      <c r="B11" s="95"/>
      <c r="C11" s="95"/>
      <c r="D11" s="95"/>
      <c r="E11" s="95"/>
      <c r="F11" s="95"/>
      <c r="G11" s="95"/>
      <c r="H11" s="97">
        <v>14720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251" t="s">
        <v>0</v>
      </c>
      <c r="B18" s="252"/>
      <c r="C18" s="252"/>
      <c r="D18" s="252"/>
      <c r="E18" s="252"/>
      <c r="F18" s="252"/>
      <c r="G18" s="312"/>
      <c r="H18" s="87"/>
      <c r="I18" s="88"/>
    </row>
    <row r="19" spans="1:9" x14ac:dyDescent="0.25">
      <c r="A19" s="4" t="s">
        <v>52</v>
      </c>
      <c r="B19" s="5"/>
      <c r="C19" s="5"/>
      <c r="D19" s="5"/>
      <c r="E19" s="5"/>
      <c r="F19" s="5"/>
      <c r="G19" s="6"/>
      <c r="H19" s="14">
        <v>1260</v>
      </c>
      <c r="I19" s="15"/>
    </row>
    <row r="20" spans="1:9" x14ac:dyDescent="0.25">
      <c r="A20" s="133" t="s">
        <v>10</v>
      </c>
      <c r="B20" s="134"/>
      <c r="C20" s="134"/>
      <c r="D20" s="134"/>
      <c r="E20" s="134"/>
      <c r="F20" s="134"/>
      <c r="G20" s="134"/>
      <c r="H20" s="136"/>
      <c r="I20" s="137"/>
    </row>
    <row r="21" spans="1:9" x14ac:dyDescent="0.25">
      <c r="A21" s="4" t="s">
        <v>11</v>
      </c>
      <c r="B21" s="5"/>
      <c r="C21" s="5"/>
      <c r="D21" s="5"/>
      <c r="E21" s="5"/>
      <c r="F21" s="5"/>
      <c r="G21" s="5"/>
      <c r="H21" s="14">
        <v>2799</v>
      </c>
      <c r="I21" s="15"/>
    </row>
    <row r="22" spans="1:9" x14ac:dyDescent="0.25">
      <c r="A22" s="4" t="s">
        <v>17</v>
      </c>
      <c r="B22" s="5"/>
      <c r="C22" s="5"/>
      <c r="D22" s="5"/>
      <c r="E22" s="5"/>
      <c r="F22" s="5"/>
      <c r="G22" s="5"/>
      <c r="H22" s="7"/>
      <c r="I22" s="8"/>
    </row>
    <row r="23" spans="1:9" x14ac:dyDescent="0.25">
      <c r="A23" s="4" t="s">
        <v>18</v>
      </c>
      <c r="B23" s="5"/>
      <c r="C23" s="5"/>
      <c r="D23" s="5"/>
      <c r="E23" s="5"/>
      <c r="F23" s="5"/>
      <c r="G23" s="5"/>
      <c r="H23" s="57"/>
      <c r="I23" s="58"/>
    </row>
    <row r="24" spans="1:9" x14ac:dyDescent="0.25">
      <c r="A24" s="4" t="s">
        <v>12</v>
      </c>
      <c r="B24" s="5"/>
      <c r="C24" s="5"/>
      <c r="D24" s="5"/>
      <c r="E24" s="5"/>
      <c r="F24" s="5"/>
      <c r="G24" s="5"/>
      <c r="H24" s="7">
        <v>12350.16</v>
      </c>
      <c r="I24" s="8"/>
    </row>
    <row r="25" spans="1:9" x14ac:dyDescent="0.25">
      <c r="A25" s="4" t="s">
        <v>50</v>
      </c>
      <c r="B25" s="5"/>
      <c r="C25" s="5"/>
      <c r="D25" s="5"/>
      <c r="E25" s="5"/>
      <c r="F25" s="5"/>
      <c r="G25" s="5"/>
      <c r="H25" s="7">
        <v>43273.99</v>
      </c>
      <c r="I25" s="8"/>
    </row>
    <row r="26" spans="1:9" x14ac:dyDescent="0.25">
      <c r="A26" s="4" t="s">
        <v>13</v>
      </c>
      <c r="B26" s="5"/>
      <c r="C26" s="5"/>
      <c r="D26" s="5"/>
      <c r="E26" s="5"/>
      <c r="F26" s="5"/>
      <c r="G26" s="5"/>
      <c r="H26" s="57">
        <v>13285.12</v>
      </c>
      <c r="I26" s="58"/>
    </row>
    <row r="27" spans="1:9" ht="15.75" thickBot="1" x14ac:dyDescent="0.3">
      <c r="A27" s="70" t="s">
        <v>49</v>
      </c>
      <c r="B27" s="71"/>
      <c r="C27" s="71"/>
      <c r="D27" s="71"/>
      <c r="E27" s="71"/>
      <c r="F27" s="71"/>
      <c r="G27" s="71"/>
      <c r="H27" s="73">
        <v>1569.38</v>
      </c>
      <c r="I27" s="74"/>
    </row>
    <row r="28" spans="1:9" ht="15.75" thickBot="1" x14ac:dyDescent="0.3">
      <c r="A28" s="65" t="s">
        <v>63</v>
      </c>
      <c r="B28" s="66"/>
      <c r="C28" s="66"/>
      <c r="D28" s="66"/>
      <c r="E28" s="66"/>
      <c r="F28" s="66"/>
      <c r="G28" s="67"/>
      <c r="H28" s="68">
        <v>76649.22</v>
      </c>
      <c r="I28" s="69"/>
    </row>
    <row r="29" spans="1:9" ht="15.75" thickBot="1" x14ac:dyDescent="0.3">
      <c r="A29" s="62"/>
      <c r="B29" s="63"/>
      <c r="C29" s="63"/>
      <c r="D29" s="63"/>
      <c r="E29" s="63"/>
      <c r="F29" s="63"/>
      <c r="G29" s="64"/>
      <c r="H29" s="62"/>
      <c r="I29" s="64"/>
    </row>
    <row r="30" spans="1:9" ht="15.75" thickBot="1" x14ac:dyDescent="0.3">
      <c r="A30" s="26" t="s">
        <v>80</v>
      </c>
      <c r="B30" s="262"/>
      <c r="C30" s="262"/>
      <c r="D30" s="262"/>
      <c r="E30" s="262"/>
      <c r="F30" s="262"/>
      <c r="G30" s="263"/>
      <c r="H30" s="29">
        <f>H32+H33+H34+H36</f>
        <v>27232.5</v>
      </c>
      <c r="I30" s="30"/>
    </row>
    <row r="31" spans="1:9" x14ac:dyDescent="0.25">
      <c r="A31" s="266" t="s">
        <v>82</v>
      </c>
      <c r="B31" s="267"/>
      <c r="C31" s="267"/>
      <c r="D31" s="267"/>
      <c r="E31" s="267"/>
      <c r="F31" s="267"/>
      <c r="G31" s="268"/>
      <c r="H31" s="108"/>
      <c r="I31" s="109"/>
    </row>
    <row r="32" spans="1:9" x14ac:dyDescent="0.25">
      <c r="A32" s="16" t="s">
        <v>165</v>
      </c>
      <c r="B32" s="17"/>
      <c r="C32" s="17"/>
      <c r="D32" s="17"/>
      <c r="E32" s="17"/>
      <c r="F32" s="17"/>
      <c r="G32" s="18"/>
      <c r="H32" s="19">
        <v>5480</v>
      </c>
      <c r="I32" s="20"/>
    </row>
    <row r="33" spans="1:9" x14ac:dyDescent="0.25">
      <c r="A33" s="16" t="s">
        <v>145</v>
      </c>
      <c r="B33" s="17"/>
      <c r="C33" s="17"/>
      <c r="D33" s="17"/>
      <c r="E33" s="17"/>
      <c r="F33" s="17"/>
      <c r="G33" s="18"/>
      <c r="H33" s="19">
        <v>16472.5</v>
      </c>
      <c r="I33" s="20"/>
    </row>
    <row r="34" spans="1:9" x14ac:dyDescent="0.25">
      <c r="A34" s="16" t="s">
        <v>166</v>
      </c>
      <c r="B34" s="17"/>
      <c r="C34" s="17"/>
      <c r="D34" s="17"/>
      <c r="E34" s="17"/>
      <c r="F34" s="17"/>
      <c r="G34" s="18"/>
      <c r="H34" s="19">
        <v>5000</v>
      </c>
      <c r="I34" s="20"/>
    </row>
    <row r="35" spans="1:9" x14ac:dyDescent="0.25">
      <c r="A35" s="16" t="s">
        <v>81</v>
      </c>
      <c r="B35" s="17"/>
      <c r="C35" s="17"/>
      <c r="D35" s="17"/>
      <c r="E35" s="17"/>
      <c r="F35" s="17"/>
      <c r="G35" s="18"/>
      <c r="H35" s="19"/>
      <c r="I35" s="20"/>
    </row>
    <row r="36" spans="1:9" x14ac:dyDescent="0.25">
      <c r="A36" s="16" t="s">
        <v>164</v>
      </c>
      <c r="B36" s="17"/>
      <c r="C36" s="17"/>
      <c r="D36" s="17"/>
      <c r="E36" s="17"/>
      <c r="F36" s="17"/>
      <c r="G36" s="18"/>
      <c r="H36" s="19">
        <v>280</v>
      </c>
      <c r="I36" s="20"/>
    </row>
    <row r="37" spans="1:9" ht="15.75" thickBot="1" x14ac:dyDescent="0.3">
      <c r="A37" s="192"/>
      <c r="B37" s="193"/>
      <c r="C37" s="193"/>
      <c r="D37" s="193"/>
      <c r="E37" s="193"/>
      <c r="F37" s="193"/>
      <c r="G37" s="194"/>
      <c r="H37" s="195"/>
      <c r="I37" s="196"/>
    </row>
    <row r="38" spans="1:9" x14ac:dyDescent="0.25">
      <c r="A38" s="187" t="s">
        <v>108</v>
      </c>
      <c r="B38" s="188"/>
      <c r="C38" s="188"/>
      <c r="D38" s="188"/>
      <c r="E38" s="188"/>
      <c r="F38" s="188"/>
      <c r="G38" s="189"/>
      <c r="H38" s="197">
        <v>3020.84</v>
      </c>
      <c r="I38" s="198"/>
    </row>
    <row r="39" spans="1:9" x14ac:dyDescent="0.25">
      <c r="A39" s="36" t="s">
        <v>75</v>
      </c>
      <c r="B39" s="37"/>
      <c r="C39" s="37"/>
      <c r="D39" s="37"/>
      <c r="E39" s="37"/>
      <c r="F39" s="37"/>
      <c r="G39" s="38"/>
      <c r="H39" s="39">
        <v>10929.15</v>
      </c>
      <c r="I39" s="40"/>
    </row>
    <row r="40" spans="1:9" ht="15.75" thickBot="1" x14ac:dyDescent="0.3">
      <c r="A40" s="174" t="s">
        <v>76</v>
      </c>
      <c r="B40" s="175"/>
      <c r="C40" s="175"/>
      <c r="D40" s="175"/>
      <c r="E40" s="175"/>
      <c r="F40" s="175"/>
      <c r="G40" s="259"/>
      <c r="H40" s="176">
        <v>9197.44</v>
      </c>
      <c r="I40" s="177"/>
    </row>
    <row r="41" spans="1:9" ht="15.75" thickBot="1" x14ac:dyDescent="0.3">
      <c r="A41" s="21"/>
      <c r="B41" s="22"/>
      <c r="C41" s="22"/>
      <c r="D41" s="22"/>
      <c r="E41" s="22"/>
      <c r="F41" s="22"/>
      <c r="G41" s="23"/>
      <c r="H41" s="24"/>
      <c r="I41" s="25"/>
    </row>
    <row r="42" spans="1:9" ht="15.75" thickBot="1" x14ac:dyDescent="0.3">
      <c r="A42" s="26" t="s">
        <v>14</v>
      </c>
      <c r="B42" s="27"/>
      <c r="C42" s="27"/>
      <c r="D42" s="27"/>
      <c r="E42" s="27"/>
      <c r="F42" s="27"/>
      <c r="G42" s="27"/>
      <c r="H42" s="29">
        <f>H10+H30</f>
        <v>117232.95999999999</v>
      </c>
      <c r="I42" s="30"/>
    </row>
    <row r="43" spans="1:9" x14ac:dyDescent="0.25">
      <c r="A43" s="57"/>
      <c r="B43" s="215"/>
      <c r="C43" s="215"/>
      <c r="D43" s="215"/>
      <c r="E43" s="215"/>
      <c r="F43" s="215"/>
      <c r="G43" s="215"/>
      <c r="H43" s="104"/>
      <c r="I43" s="105"/>
    </row>
    <row r="44" spans="1:9" x14ac:dyDescent="0.25">
      <c r="A44" s="36" t="s">
        <v>103</v>
      </c>
      <c r="B44" s="37"/>
      <c r="C44" s="37"/>
      <c r="D44" s="37"/>
      <c r="E44" s="37"/>
      <c r="F44" s="37"/>
      <c r="G44" s="37"/>
      <c r="H44" s="39">
        <f>H4+H10-H28</f>
        <v>157703.21</v>
      </c>
      <c r="I44" s="40"/>
    </row>
    <row r="45" spans="1:9" x14ac:dyDescent="0.25">
      <c r="A45" s="36" t="s">
        <v>121</v>
      </c>
      <c r="B45" s="37"/>
      <c r="C45" s="37"/>
      <c r="D45" s="37"/>
      <c r="E45" s="37"/>
      <c r="F45" s="37"/>
      <c r="G45" s="37"/>
      <c r="H45" s="39">
        <f>H6-H7-H8+H30</f>
        <v>30632.240000000002</v>
      </c>
      <c r="I45" s="40"/>
    </row>
    <row r="46" spans="1:9" x14ac:dyDescent="0.25">
      <c r="A46" s="171" t="s">
        <v>104</v>
      </c>
      <c r="B46" s="37"/>
      <c r="C46" s="37"/>
      <c r="D46" s="37"/>
      <c r="E46" s="37"/>
      <c r="F46" s="37"/>
      <c r="G46" s="37"/>
      <c r="H46" s="39">
        <f>H38+H39-H40</f>
        <v>4752.5499999999993</v>
      </c>
      <c r="I46" s="40"/>
    </row>
    <row r="47" spans="1:9" x14ac:dyDescent="0.25">
      <c r="A47" s="44"/>
      <c r="B47" s="103"/>
      <c r="C47" s="103"/>
      <c r="D47" s="103"/>
      <c r="E47" s="103"/>
      <c r="F47" s="103"/>
      <c r="G47" s="103"/>
      <c r="H47" s="44"/>
      <c r="I47" s="45"/>
    </row>
    <row r="48" spans="1:9" x14ac:dyDescent="0.25">
      <c r="A48" s="317" t="s">
        <v>15</v>
      </c>
      <c r="B48" s="318"/>
      <c r="C48" s="318"/>
      <c r="D48" s="318"/>
      <c r="E48" s="318"/>
      <c r="F48" s="318"/>
      <c r="G48" s="318"/>
      <c r="H48" s="7"/>
      <c r="I48" s="8"/>
    </row>
    <row r="49" spans="1:9" x14ac:dyDescent="0.25">
      <c r="A49" s="4" t="s">
        <v>16</v>
      </c>
      <c r="B49" s="5"/>
      <c r="C49" s="5"/>
      <c r="D49" s="5"/>
      <c r="E49" s="5"/>
      <c r="F49" s="5"/>
      <c r="G49" s="5"/>
      <c r="H49" s="208">
        <v>13.5</v>
      </c>
      <c r="I49" s="209"/>
    </row>
    <row r="50" spans="1:9" ht="15.75" thickBot="1" x14ac:dyDescent="0.3">
      <c r="A50" s="52" t="s">
        <v>54</v>
      </c>
      <c r="B50" s="53"/>
      <c r="C50" s="53"/>
      <c r="D50" s="53"/>
      <c r="E50" s="53"/>
      <c r="F50" s="53"/>
      <c r="G50" s="53"/>
      <c r="H50" s="283">
        <f>(H10/H28+H30/H7+H39/H40)*H49</f>
        <v>61.487570732786558</v>
      </c>
      <c r="I50" s="284"/>
    </row>
    <row r="53" spans="1:9" x14ac:dyDescent="0.25">
      <c r="A53" s="46" t="s">
        <v>19</v>
      </c>
      <c r="B53" s="46"/>
      <c r="C53" s="46"/>
      <c r="G53" s="46" t="s">
        <v>20</v>
      </c>
      <c r="H53" s="46"/>
      <c r="I53" s="46"/>
    </row>
  </sheetData>
  <mergeCells count="98">
    <mergeCell ref="A38:G38"/>
    <mergeCell ref="H38:I38"/>
    <mergeCell ref="A41:G41"/>
    <mergeCell ref="H41:I41"/>
    <mergeCell ref="A46:G46"/>
    <mergeCell ref="H46:I46"/>
    <mergeCell ref="A39:G39"/>
    <mergeCell ref="H39:I39"/>
    <mergeCell ref="A40:G40"/>
    <mergeCell ref="H40:I40"/>
    <mergeCell ref="A37:G37"/>
    <mergeCell ref="H37:I37"/>
    <mergeCell ref="A31:G31"/>
    <mergeCell ref="H31:I31"/>
    <mergeCell ref="A32:G32"/>
    <mergeCell ref="H32:I32"/>
    <mergeCell ref="A33:G33"/>
    <mergeCell ref="H33:I33"/>
    <mergeCell ref="A35:G35"/>
    <mergeCell ref="H35:I35"/>
    <mergeCell ref="A36:G36"/>
    <mergeCell ref="H36:I36"/>
    <mergeCell ref="A34:G34"/>
    <mergeCell ref="H34:I34"/>
    <mergeCell ref="A53:C53"/>
    <mergeCell ref="G53:I53"/>
    <mergeCell ref="A49:G49"/>
    <mergeCell ref="H49:I49"/>
    <mergeCell ref="A50:G50"/>
    <mergeCell ref="H50:I50"/>
    <mergeCell ref="A48:G48"/>
    <mergeCell ref="H48:I48"/>
    <mergeCell ref="A47:G47"/>
    <mergeCell ref="A42:G42"/>
    <mergeCell ref="H42:I42"/>
    <mergeCell ref="H47:I47"/>
    <mergeCell ref="A43:G43"/>
    <mergeCell ref="H43:I43"/>
    <mergeCell ref="A44:G44"/>
    <mergeCell ref="H44:I44"/>
    <mergeCell ref="A45:G45"/>
    <mergeCell ref="H45:I45"/>
    <mergeCell ref="H30:I30"/>
    <mergeCell ref="A29:G29"/>
    <mergeCell ref="H29:I29"/>
    <mergeCell ref="A28:G28"/>
    <mergeCell ref="H28:I28"/>
    <mergeCell ref="A30:G30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20:G20"/>
    <mergeCell ref="H20:I20"/>
    <mergeCell ref="A21:G21"/>
    <mergeCell ref="H21:I21"/>
    <mergeCell ref="A19:G19"/>
    <mergeCell ref="H19:I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7:G7"/>
    <mergeCell ref="H7:I7"/>
    <mergeCell ref="A9:G9"/>
    <mergeCell ref="H9:I9"/>
    <mergeCell ref="A6:G6"/>
    <mergeCell ref="H6:I6"/>
    <mergeCell ref="A8:G8"/>
    <mergeCell ref="H8:I8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8" workbookViewId="0">
      <selection activeCell="M38" sqref="M38"/>
    </sheetView>
  </sheetViews>
  <sheetFormatPr defaultRowHeight="15" x14ac:dyDescent="0.25"/>
  <sheetData>
    <row r="1" spans="1:9" ht="18.75" x14ac:dyDescent="0.3">
      <c r="A1" s="99" t="s">
        <v>48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x14ac:dyDescent="0.25">
      <c r="A3" s="59"/>
      <c r="B3" s="60"/>
      <c r="C3" s="60"/>
      <c r="D3" s="60"/>
      <c r="E3" s="60"/>
      <c r="F3" s="60"/>
      <c r="G3" s="61"/>
      <c r="H3" s="172" t="s">
        <v>2</v>
      </c>
      <c r="I3" s="173"/>
    </row>
    <row r="4" spans="1:9" x14ac:dyDescent="0.25">
      <c r="A4" s="36" t="s">
        <v>125</v>
      </c>
      <c r="B4" s="37"/>
      <c r="C4" s="37"/>
      <c r="D4" s="37"/>
      <c r="E4" s="37"/>
      <c r="F4" s="37"/>
      <c r="G4" s="38"/>
      <c r="H4" s="39">
        <v>89033.3</v>
      </c>
      <c r="I4" s="45"/>
    </row>
    <row r="5" spans="1:9" x14ac:dyDescent="0.25">
      <c r="A5" s="44"/>
      <c r="B5" s="103"/>
      <c r="C5" s="103"/>
      <c r="D5" s="103"/>
      <c r="E5" s="103"/>
      <c r="F5" s="103"/>
      <c r="G5" s="45"/>
      <c r="H5" s="7"/>
      <c r="I5" s="8"/>
    </row>
    <row r="6" spans="1:9" x14ac:dyDescent="0.25">
      <c r="A6" s="36" t="s">
        <v>120</v>
      </c>
      <c r="B6" s="37"/>
      <c r="C6" s="37"/>
      <c r="D6" s="37"/>
      <c r="E6" s="37"/>
      <c r="F6" s="37"/>
      <c r="G6" s="38"/>
      <c r="H6" s="44">
        <v>183819.98</v>
      </c>
      <c r="I6" s="45"/>
    </row>
    <row r="7" spans="1:9" x14ac:dyDescent="0.25">
      <c r="A7" s="4" t="s">
        <v>1</v>
      </c>
      <c r="B7" s="5"/>
      <c r="C7" s="5"/>
      <c r="D7" s="5"/>
      <c r="E7" s="5"/>
      <c r="F7" s="5"/>
      <c r="G7" s="6"/>
      <c r="H7" s="87">
        <v>6832.08</v>
      </c>
      <c r="I7" s="88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1020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81"/>
      <c r="H9" s="87"/>
      <c r="I9" s="8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92">
        <f>H11+H12+H13+H14+H15+H17+H18+H20+H21+H22+H23+H24+H25+H26+H19</f>
        <v>78125.170000000013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6"/>
      <c r="H11" s="97">
        <v>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91"/>
      <c r="H18" s="87"/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81"/>
      <c r="H19" s="14">
        <v>1266</v>
      </c>
      <c r="I19" s="15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4">
        <v>2985.6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7">
        <v>12825.48</v>
      </c>
      <c r="I23" s="8"/>
    </row>
    <row r="24" spans="1:9" x14ac:dyDescent="0.25">
      <c r="A24" s="4" t="s">
        <v>50</v>
      </c>
      <c r="B24" s="5"/>
      <c r="C24" s="5"/>
      <c r="D24" s="5"/>
      <c r="E24" s="5"/>
      <c r="F24" s="5"/>
      <c r="G24" s="6"/>
      <c r="H24" s="7">
        <v>44939.48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57">
        <v>13796.42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1569.38</v>
      </c>
      <c r="I26" s="74"/>
    </row>
    <row r="27" spans="1:9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68">
        <v>66182.16</v>
      </c>
      <c r="I27" s="69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8"/>
      <c r="H29" s="29">
        <f>H31</f>
        <v>222</v>
      </c>
      <c r="I29" s="30"/>
    </row>
    <row r="30" spans="1:9" x14ac:dyDescent="0.25">
      <c r="A30" s="94" t="s">
        <v>81</v>
      </c>
      <c r="B30" s="95"/>
      <c r="C30" s="95"/>
      <c r="D30" s="95"/>
      <c r="E30" s="95"/>
      <c r="F30" s="95"/>
      <c r="G30" s="96"/>
      <c r="H30" s="197"/>
      <c r="I30" s="198"/>
    </row>
    <row r="31" spans="1:9" x14ac:dyDescent="0.25">
      <c r="A31" s="4" t="s">
        <v>156</v>
      </c>
      <c r="B31" s="5"/>
      <c r="C31" s="5"/>
      <c r="D31" s="5"/>
      <c r="E31" s="5"/>
      <c r="F31" s="5"/>
      <c r="G31" s="6"/>
      <c r="H31" s="19">
        <v>222</v>
      </c>
      <c r="I31" s="20"/>
    </row>
    <row r="32" spans="1:9" ht="15.75" thickBot="1" x14ac:dyDescent="0.3">
      <c r="A32" s="57"/>
      <c r="B32" s="215"/>
      <c r="C32" s="215"/>
      <c r="D32" s="215"/>
      <c r="E32" s="215"/>
      <c r="F32" s="215"/>
      <c r="G32" s="58"/>
      <c r="H32" s="155"/>
      <c r="I32" s="156"/>
    </row>
    <row r="33" spans="1:9" x14ac:dyDescent="0.25">
      <c r="A33" s="187" t="s">
        <v>122</v>
      </c>
      <c r="B33" s="188"/>
      <c r="C33" s="188"/>
      <c r="D33" s="188"/>
      <c r="E33" s="188"/>
      <c r="F33" s="188"/>
      <c r="G33" s="189"/>
      <c r="H33" s="197">
        <v>3712.55</v>
      </c>
      <c r="I33" s="198"/>
    </row>
    <row r="34" spans="1:9" x14ac:dyDescent="0.25">
      <c r="A34" s="36" t="s">
        <v>75</v>
      </c>
      <c r="B34" s="37"/>
      <c r="C34" s="37"/>
      <c r="D34" s="37"/>
      <c r="E34" s="37"/>
      <c r="F34" s="37"/>
      <c r="G34" s="38"/>
      <c r="H34" s="39">
        <v>11206.59</v>
      </c>
      <c r="I34" s="40"/>
    </row>
    <row r="35" spans="1:9" ht="15.75" thickBot="1" x14ac:dyDescent="0.3">
      <c r="A35" s="174" t="s">
        <v>76</v>
      </c>
      <c r="B35" s="175"/>
      <c r="C35" s="175"/>
      <c r="D35" s="175"/>
      <c r="E35" s="175"/>
      <c r="F35" s="175"/>
      <c r="G35" s="259"/>
      <c r="H35" s="176">
        <v>9502.11</v>
      </c>
      <c r="I35" s="177"/>
    </row>
    <row r="36" spans="1:9" ht="15.75" thickBot="1" x14ac:dyDescent="0.3">
      <c r="A36" s="149"/>
      <c r="B36" s="150"/>
      <c r="C36" s="150"/>
      <c r="D36" s="150"/>
      <c r="E36" s="150"/>
      <c r="F36" s="150"/>
      <c r="G36" s="151"/>
      <c r="H36" s="138"/>
      <c r="I36" s="139"/>
    </row>
    <row r="37" spans="1:9" ht="15.75" thickBot="1" x14ac:dyDescent="0.3">
      <c r="A37" s="26" t="s">
        <v>14</v>
      </c>
      <c r="B37" s="27"/>
      <c r="C37" s="27"/>
      <c r="D37" s="27"/>
      <c r="E37" s="27"/>
      <c r="F37" s="27"/>
      <c r="G37" s="28"/>
      <c r="H37" s="29">
        <f>H10+H29</f>
        <v>78347.170000000013</v>
      </c>
      <c r="I37" s="30"/>
    </row>
    <row r="38" spans="1:9" x14ac:dyDescent="0.25">
      <c r="A38" s="59"/>
      <c r="B38" s="60"/>
      <c r="C38" s="60"/>
      <c r="D38" s="60"/>
      <c r="E38" s="60"/>
      <c r="F38" s="60"/>
      <c r="G38" s="61"/>
      <c r="H38" s="108"/>
      <c r="I38" s="109"/>
    </row>
    <row r="39" spans="1:9" x14ac:dyDescent="0.25">
      <c r="A39" s="36" t="s">
        <v>127</v>
      </c>
      <c r="B39" s="37"/>
      <c r="C39" s="37"/>
      <c r="D39" s="37"/>
      <c r="E39" s="37"/>
      <c r="F39" s="37"/>
      <c r="G39" s="38"/>
      <c r="H39" s="39">
        <f>H4+H10-H27</f>
        <v>100976.31000000003</v>
      </c>
      <c r="I39" s="40"/>
    </row>
    <row r="40" spans="1:9" x14ac:dyDescent="0.25">
      <c r="A40" s="36" t="s">
        <v>110</v>
      </c>
      <c r="B40" s="37"/>
      <c r="C40" s="37"/>
      <c r="D40" s="37"/>
      <c r="E40" s="37"/>
      <c r="F40" s="37"/>
      <c r="G40" s="38"/>
      <c r="H40" s="39">
        <f>H6-H7-H8+H29</f>
        <v>176189.90000000002</v>
      </c>
      <c r="I40" s="40"/>
    </row>
    <row r="41" spans="1:9" x14ac:dyDescent="0.25">
      <c r="A41" s="171" t="s">
        <v>104</v>
      </c>
      <c r="B41" s="37"/>
      <c r="C41" s="37"/>
      <c r="D41" s="37"/>
      <c r="E41" s="37"/>
      <c r="F41" s="37"/>
      <c r="G41" s="38"/>
      <c r="H41" s="39">
        <f>H33+H34-H35</f>
        <v>5417.0299999999988</v>
      </c>
      <c r="I41" s="40"/>
    </row>
    <row r="42" spans="1:9" x14ac:dyDescent="0.25">
      <c r="A42" s="116"/>
      <c r="B42" s="162"/>
      <c r="C42" s="162"/>
      <c r="D42" s="162"/>
      <c r="E42" s="162"/>
      <c r="F42" s="162"/>
      <c r="G42" s="117"/>
      <c r="H42" s="116"/>
      <c r="I42" s="117"/>
    </row>
    <row r="43" spans="1:9" x14ac:dyDescent="0.25">
      <c r="A43" s="47" t="s">
        <v>15</v>
      </c>
      <c r="B43" s="48"/>
      <c r="C43" s="48"/>
      <c r="D43" s="48"/>
      <c r="E43" s="48"/>
      <c r="F43" s="48"/>
      <c r="G43" s="49"/>
      <c r="H43" s="87"/>
      <c r="I43" s="88"/>
    </row>
    <row r="44" spans="1:9" x14ac:dyDescent="0.25">
      <c r="A44" s="4" t="s">
        <v>16</v>
      </c>
      <c r="B44" s="5"/>
      <c r="C44" s="5"/>
      <c r="D44" s="5"/>
      <c r="E44" s="5"/>
      <c r="F44" s="5"/>
      <c r="G44" s="6"/>
      <c r="H44" s="208">
        <v>12.5</v>
      </c>
      <c r="I44" s="209"/>
    </row>
    <row r="45" spans="1:9" ht="15.75" thickBot="1" x14ac:dyDescent="0.3">
      <c r="A45" s="52" t="s">
        <v>54</v>
      </c>
      <c r="B45" s="53"/>
      <c r="C45" s="53"/>
      <c r="D45" s="53"/>
      <c r="E45" s="53"/>
      <c r="F45" s="53"/>
      <c r="G45" s="54"/>
      <c r="H45" s="319">
        <f>(H10/H27+H29/H7+H34/H35)*H44</f>
        <v>29.904118846091965</v>
      </c>
      <c r="I45" s="320"/>
    </row>
    <row r="48" spans="1:9" x14ac:dyDescent="0.25">
      <c r="A48" s="46" t="s">
        <v>19</v>
      </c>
      <c r="B48" s="46"/>
      <c r="C48" s="46"/>
      <c r="G48" s="46" t="s">
        <v>20</v>
      </c>
      <c r="H48" s="46"/>
      <c r="I48" s="46"/>
    </row>
  </sheetData>
  <mergeCells count="88">
    <mergeCell ref="A31:G31"/>
    <mergeCell ref="H31:I31"/>
    <mergeCell ref="A34:G34"/>
    <mergeCell ref="H34:I34"/>
    <mergeCell ref="A35:G35"/>
    <mergeCell ref="H35:I35"/>
    <mergeCell ref="A32:G32"/>
    <mergeCell ref="H32:I32"/>
    <mergeCell ref="A33:G33"/>
    <mergeCell ref="H33:I33"/>
    <mergeCell ref="A42:G42"/>
    <mergeCell ref="H42:I42"/>
    <mergeCell ref="A48:C48"/>
    <mergeCell ref="G48:I48"/>
    <mergeCell ref="A43:G43"/>
    <mergeCell ref="H43:I43"/>
    <mergeCell ref="A44:G44"/>
    <mergeCell ref="H44:I44"/>
    <mergeCell ref="A45:G45"/>
    <mergeCell ref="H45:I45"/>
    <mergeCell ref="A41:G41"/>
    <mergeCell ref="H41:I41"/>
    <mergeCell ref="A36:G36"/>
    <mergeCell ref="H36:I36"/>
    <mergeCell ref="A26:G26"/>
    <mergeCell ref="H26:I26"/>
    <mergeCell ref="A28:G28"/>
    <mergeCell ref="H28:I28"/>
    <mergeCell ref="H40:I40"/>
    <mergeCell ref="A39:G39"/>
    <mergeCell ref="H39:I39"/>
    <mergeCell ref="A40:G40"/>
    <mergeCell ref="A37:G37"/>
    <mergeCell ref="H37:I37"/>
    <mergeCell ref="A38:G38"/>
    <mergeCell ref="H38:I38"/>
    <mergeCell ref="H30:I30"/>
    <mergeCell ref="A30:G30"/>
    <mergeCell ref="A29:G29"/>
    <mergeCell ref="H29:I29"/>
    <mergeCell ref="H19:I19"/>
    <mergeCell ref="A27:G27"/>
    <mergeCell ref="H27:I27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7:G7"/>
    <mergeCell ref="H7:I7"/>
    <mergeCell ref="A9:G9"/>
    <mergeCell ref="H9:I9"/>
    <mergeCell ref="A8:G8"/>
    <mergeCell ref="H8:I8"/>
    <mergeCell ref="A6:G6"/>
    <mergeCell ref="H6:I6"/>
    <mergeCell ref="A1:I1"/>
    <mergeCell ref="C2:F2"/>
    <mergeCell ref="A3:G3"/>
    <mergeCell ref="H3:I3"/>
    <mergeCell ref="A4:G4"/>
    <mergeCell ref="H4:I4"/>
    <mergeCell ref="A5:G5"/>
    <mergeCell ref="H5:I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7" workbookViewId="0">
      <selection activeCell="H27" sqref="H27:I27"/>
    </sheetView>
  </sheetViews>
  <sheetFormatPr defaultRowHeight="15" x14ac:dyDescent="0.25"/>
  <sheetData>
    <row r="1" spans="1:9" ht="18.75" x14ac:dyDescent="0.3">
      <c r="A1" s="99" t="s">
        <v>30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36" t="s">
        <v>125</v>
      </c>
      <c r="B4" s="37"/>
      <c r="C4" s="37"/>
      <c r="D4" s="37"/>
      <c r="E4" s="37"/>
      <c r="F4" s="37"/>
      <c r="G4" s="37"/>
      <c r="H4" s="39">
        <v>279664.90999999997</v>
      </c>
      <c r="I4" s="40"/>
    </row>
    <row r="5" spans="1:9" x14ac:dyDescent="0.25">
      <c r="A5" s="44"/>
      <c r="B5" s="103"/>
      <c r="C5" s="103"/>
      <c r="D5" s="103"/>
      <c r="E5" s="103"/>
      <c r="F5" s="103"/>
      <c r="G5" s="45"/>
      <c r="H5" s="44"/>
      <c r="I5" s="45"/>
    </row>
    <row r="6" spans="1:9" x14ac:dyDescent="0.25">
      <c r="A6" s="36" t="s">
        <v>88</v>
      </c>
      <c r="B6" s="37"/>
      <c r="C6" s="37"/>
      <c r="D6" s="37"/>
      <c r="E6" s="37"/>
      <c r="F6" s="37"/>
      <c r="G6" s="38"/>
      <c r="H6" s="39">
        <v>25820.3</v>
      </c>
      <c r="I6" s="45"/>
    </row>
    <row r="7" spans="1:9" x14ac:dyDescent="0.25">
      <c r="A7" s="79" t="s">
        <v>1</v>
      </c>
      <c r="B7" s="80"/>
      <c r="C7" s="80"/>
      <c r="D7" s="80"/>
      <c r="E7" s="80"/>
      <c r="F7" s="80"/>
      <c r="G7" s="81"/>
      <c r="H7" s="82">
        <v>4715.43</v>
      </c>
      <c r="I7" s="83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6720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81"/>
      <c r="H9" s="87"/>
      <c r="I9" s="8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92">
        <f>H11+H12+H13+H14+H15+H17+H18+H30+H20+H21+H22+H23+H24+H25+H26+H19</f>
        <v>55516.45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6"/>
      <c r="H11" s="97">
        <v>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91"/>
      <c r="H18" s="87"/>
      <c r="I18" s="88"/>
    </row>
    <row r="19" spans="1:9" x14ac:dyDescent="0.25">
      <c r="A19" s="4" t="s">
        <v>52</v>
      </c>
      <c r="B19" s="5"/>
      <c r="C19" s="5"/>
      <c r="D19" s="5"/>
      <c r="E19" s="5"/>
      <c r="F19" s="5"/>
      <c r="G19" s="6"/>
      <c r="H19" s="14">
        <v>3888</v>
      </c>
      <c r="I19" s="15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4">
        <v>2565.75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7">
        <v>8378.7900000000009</v>
      </c>
      <c r="I23" s="8"/>
    </row>
    <row r="24" spans="1:9" x14ac:dyDescent="0.25">
      <c r="A24" s="4" t="s">
        <v>50</v>
      </c>
      <c r="B24" s="5"/>
      <c r="C24" s="5"/>
      <c r="D24" s="5"/>
      <c r="E24" s="5"/>
      <c r="F24" s="5"/>
      <c r="G24" s="6"/>
      <c r="H24" s="7">
        <v>29358.62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57">
        <v>9013.1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1569.38</v>
      </c>
      <c r="I26" s="74"/>
    </row>
    <row r="27" spans="1:9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68">
        <v>33816.33</v>
      </c>
      <c r="I27" s="69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66</v>
      </c>
      <c r="B29" s="27"/>
      <c r="C29" s="27"/>
      <c r="D29" s="27"/>
      <c r="E29" s="27"/>
      <c r="F29" s="27"/>
      <c r="G29" s="27"/>
      <c r="H29" s="29">
        <f>H31+H32+H33</f>
        <v>0</v>
      </c>
      <c r="I29" s="33"/>
    </row>
    <row r="30" spans="1:9" x14ac:dyDescent="0.25">
      <c r="A30" s="94" t="s">
        <v>74</v>
      </c>
      <c r="B30" s="95"/>
      <c r="C30" s="95"/>
      <c r="D30" s="95"/>
      <c r="E30" s="95"/>
      <c r="F30" s="95"/>
      <c r="G30" s="96"/>
      <c r="H30" s="108"/>
      <c r="I30" s="109"/>
    </row>
    <row r="31" spans="1:9" x14ac:dyDescent="0.25">
      <c r="A31" s="321" t="s">
        <v>77</v>
      </c>
      <c r="B31" s="322"/>
      <c r="C31" s="322"/>
      <c r="D31" s="322"/>
      <c r="E31" s="322"/>
      <c r="F31" s="322"/>
      <c r="G31" s="322"/>
      <c r="H31" s="323">
        <v>0</v>
      </c>
      <c r="I31" s="324"/>
    </row>
    <row r="32" spans="1:9" x14ac:dyDescent="0.25">
      <c r="A32" s="16" t="s">
        <v>78</v>
      </c>
      <c r="B32" s="17"/>
      <c r="C32" s="17"/>
      <c r="D32" s="17"/>
      <c r="E32" s="17"/>
      <c r="F32" s="17"/>
      <c r="G32" s="17"/>
      <c r="H32" s="19">
        <v>0</v>
      </c>
      <c r="I32" s="20"/>
    </row>
    <row r="33" spans="1:9" x14ac:dyDescent="0.25">
      <c r="A33" s="16" t="s">
        <v>79</v>
      </c>
      <c r="B33" s="17"/>
      <c r="C33" s="17"/>
      <c r="D33" s="17"/>
      <c r="E33" s="17"/>
      <c r="F33" s="17"/>
      <c r="G33" s="17"/>
      <c r="H33" s="19">
        <v>0</v>
      </c>
      <c r="I33" s="20"/>
    </row>
    <row r="34" spans="1:9" ht="15.75" thickBot="1" x14ac:dyDescent="0.3">
      <c r="A34" s="215"/>
      <c r="B34" s="215"/>
      <c r="C34" s="215"/>
      <c r="D34" s="215"/>
      <c r="E34" s="215"/>
      <c r="F34" s="215"/>
      <c r="G34" s="58"/>
      <c r="H34" s="57"/>
      <c r="I34" s="58"/>
    </row>
    <row r="35" spans="1:9" x14ac:dyDescent="0.25">
      <c r="A35" s="187" t="s">
        <v>108</v>
      </c>
      <c r="B35" s="188"/>
      <c r="C35" s="188"/>
      <c r="D35" s="188"/>
      <c r="E35" s="188"/>
      <c r="F35" s="188"/>
      <c r="G35" s="189"/>
      <c r="H35" s="172">
        <v>2605.64</v>
      </c>
      <c r="I35" s="173"/>
    </row>
    <row r="36" spans="1:9" x14ac:dyDescent="0.25">
      <c r="A36" s="36" t="s">
        <v>75</v>
      </c>
      <c r="B36" s="37"/>
      <c r="C36" s="37"/>
      <c r="D36" s="37"/>
      <c r="E36" s="37"/>
      <c r="F36" s="37"/>
      <c r="G36" s="38"/>
      <c r="H36" s="39">
        <v>7721.55</v>
      </c>
      <c r="I36" s="40"/>
    </row>
    <row r="37" spans="1:9" ht="15.75" thickBot="1" x14ac:dyDescent="0.3">
      <c r="A37" s="174" t="s">
        <v>76</v>
      </c>
      <c r="B37" s="175"/>
      <c r="C37" s="175"/>
      <c r="D37" s="175"/>
      <c r="E37" s="175"/>
      <c r="F37" s="175"/>
      <c r="G37" s="259"/>
      <c r="H37" s="176">
        <v>7148.69</v>
      </c>
      <c r="I37" s="177"/>
    </row>
    <row r="38" spans="1:9" ht="15.75" thickBot="1" x14ac:dyDescent="0.3">
      <c r="A38" s="57"/>
      <c r="B38" s="215"/>
      <c r="C38" s="215"/>
      <c r="D38" s="215"/>
      <c r="E38" s="215"/>
      <c r="F38" s="215"/>
      <c r="G38" s="58"/>
      <c r="H38" s="57"/>
      <c r="I38" s="58"/>
    </row>
    <row r="39" spans="1:9" ht="15.75" thickBot="1" x14ac:dyDescent="0.3">
      <c r="A39" s="26" t="s">
        <v>14</v>
      </c>
      <c r="B39" s="27"/>
      <c r="C39" s="27"/>
      <c r="D39" s="27"/>
      <c r="E39" s="27"/>
      <c r="F39" s="27"/>
      <c r="G39" s="28"/>
      <c r="H39" s="29">
        <f>H10+H29</f>
        <v>55516.45</v>
      </c>
      <c r="I39" s="30"/>
    </row>
    <row r="40" spans="1:9" x14ac:dyDescent="0.25">
      <c r="A40" s="59"/>
      <c r="B40" s="60"/>
      <c r="C40" s="60"/>
      <c r="D40" s="60"/>
      <c r="E40" s="60"/>
      <c r="F40" s="60"/>
      <c r="G40" s="61"/>
      <c r="H40" s="108"/>
      <c r="I40" s="109"/>
    </row>
    <row r="41" spans="1:9" x14ac:dyDescent="0.25">
      <c r="A41" s="36" t="s">
        <v>127</v>
      </c>
      <c r="B41" s="37"/>
      <c r="C41" s="37"/>
      <c r="D41" s="37"/>
      <c r="E41" s="37"/>
      <c r="F41" s="37"/>
      <c r="G41" s="37"/>
      <c r="H41" s="39">
        <f>H4+H10-H27</f>
        <v>301365.02999999997</v>
      </c>
      <c r="I41" s="40"/>
    </row>
    <row r="42" spans="1:9" x14ac:dyDescent="0.25">
      <c r="A42" s="36" t="s">
        <v>90</v>
      </c>
      <c r="B42" s="37"/>
      <c r="C42" s="37"/>
      <c r="D42" s="37"/>
      <c r="E42" s="37"/>
      <c r="F42" s="37"/>
      <c r="G42" s="38"/>
      <c r="H42" s="39">
        <f>H6+H7+H8-H29</f>
        <v>37255.729999999996</v>
      </c>
      <c r="I42" s="40"/>
    </row>
    <row r="43" spans="1:9" x14ac:dyDescent="0.25">
      <c r="A43" s="171" t="s">
        <v>104</v>
      </c>
      <c r="B43" s="37"/>
      <c r="C43" s="37"/>
      <c r="D43" s="37"/>
      <c r="E43" s="37"/>
      <c r="F43" s="37"/>
      <c r="G43" s="37"/>
      <c r="H43" s="39">
        <f>H35+H36-H37</f>
        <v>3178.5000000000009</v>
      </c>
      <c r="I43" s="40"/>
    </row>
    <row r="44" spans="1:9" x14ac:dyDescent="0.25">
      <c r="A44" s="152"/>
      <c r="B44" s="153"/>
      <c r="C44" s="153"/>
      <c r="D44" s="153"/>
      <c r="E44" s="153"/>
      <c r="F44" s="153"/>
      <c r="G44" s="154"/>
      <c r="H44" s="152"/>
      <c r="I44" s="154"/>
    </row>
    <row r="45" spans="1:9" x14ac:dyDescent="0.25">
      <c r="A45" s="4" t="s">
        <v>15</v>
      </c>
      <c r="B45" s="5"/>
      <c r="C45" s="5"/>
      <c r="D45" s="5"/>
      <c r="E45" s="5"/>
      <c r="F45" s="5"/>
      <c r="G45" s="6"/>
      <c r="H45" s="7"/>
      <c r="I45" s="8"/>
    </row>
    <row r="46" spans="1:9" x14ac:dyDescent="0.25">
      <c r="A46" s="4" t="s">
        <v>16</v>
      </c>
      <c r="B46" s="5"/>
      <c r="C46" s="5"/>
      <c r="D46" s="5"/>
      <c r="E46" s="5"/>
      <c r="F46" s="5"/>
      <c r="G46" s="6"/>
      <c r="H46" s="208">
        <v>10</v>
      </c>
      <c r="I46" s="209"/>
    </row>
    <row r="47" spans="1:9" ht="15.75" thickBot="1" x14ac:dyDescent="0.3">
      <c r="A47" s="52" t="s">
        <v>54</v>
      </c>
      <c r="B47" s="53"/>
      <c r="C47" s="53"/>
      <c r="D47" s="53"/>
      <c r="E47" s="53"/>
      <c r="F47" s="53"/>
      <c r="G47" s="54"/>
      <c r="H47" s="106">
        <f>(H10/H27+H29/H7+H36/H37)*H46</f>
        <v>27.218403153871186</v>
      </c>
      <c r="I47" s="107"/>
    </row>
    <row r="50" spans="1:9" x14ac:dyDescent="0.25">
      <c r="A50" s="46" t="s">
        <v>19</v>
      </c>
      <c r="B50" s="46"/>
      <c r="C50" s="46"/>
      <c r="G50" s="46" t="s">
        <v>20</v>
      </c>
      <c r="H50" s="46"/>
      <c r="I50" s="46"/>
    </row>
  </sheetData>
  <mergeCells count="92">
    <mergeCell ref="A38:G38"/>
    <mergeCell ref="H38:I38"/>
    <mergeCell ref="A43:G43"/>
    <mergeCell ref="H43:I43"/>
    <mergeCell ref="H36:I36"/>
    <mergeCell ref="A37:G37"/>
    <mergeCell ref="H37:I37"/>
    <mergeCell ref="A50:C50"/>
    <mergeCell ref="G50:I50"/>
    <mergeCell ref="A45:G45"/>
    <mergeCell ref="H45:I45"/>
    <mergeCell ref="A46:G46"/>
    <mergeCell ref="H46:I46"/>
    <mergeCell ref="A47:G47"/>
    <mergeCell ref="H47:I47"/>
    <mergeCell ref="H26:I26"/>
    <mergeCell ref="A44:G44"/>
    <mergeCell ref="H44:I44"/>
    <mergeCell ref="A29:G29"/>
    <mergeCell ref="H29:I29"/>
    <mergeCell ref="H40:I40"/>
    <mergeCell ref="A39:G39"/>
    <mergeCell ref="H39:I39"/>
    <mergeCell ref="A40:G40"/>
    <mergeCell ref="A41:G41"/>
    <mergeCell ref="H41:I41"/>
    <mergeCell ref="A42:G42"/>
    <mergeCell ref="H42:I42"/>
    <mergeCell ref="A30:G30"/>
    <mergeCell ref="H30:I30"/>
    <mergeCell ref="A36:G36"/>
    <mergeCell ref="H19:I19"/>
    <mergeCell ref="A20:G20"/>
    <mergeCell ref="H20:I20"/>
    <mergeCell ref="A28:G28"/>
    <mergeCell ref="H28:I28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A18:G18"/>
    <mergeCell ref="H18:I18"/>
    <mergeCell ref="H13:I13"/>
    <mergeCell ref="A14:G14"/>
    <mergeCell ref="H14:I14"/>
    <mergeCell ref="A15:G16"/>
    <mergeCell ref="H15:I16"/>
    <mergeCell ref="A9:G9"/>
    <mergeCell ref="H9:I9"/>
    <mergeCell ref="A8:G8"/>
    <mergeCell ref="H8:I8"/>
    <mergeCell ref="A27:G27"/>
    <mergeCell ref="H27:I27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35:G35"/>
    <mergeCell ref="H35:I35"/>
    <mergeCell ref="A34:G34"/>
    <mergeCell ref="H34:I34"/>
    <mergeCell ref="A31:G31"/>
    <mergeCell ref="H31:I31"/>
    <mergeCell ref="A32:G32"/>
    <mergeCell ref="H32:I32"/>
    <mergeCell ref="A33:G33"/>
    <mergeCell ref="H33:I3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H42" sqref="H42:I42"/>
    </sheetView>
  </sheetViews>
  <sheetFormatPr defaultRowHeight="15" x14ac:dyDescent="0.25"/>
  <sheetData>
    <row r="1" spans="1:9" ht="18.75" x14ac:dyDescent="0.3">
      <c r="A1" s="99" t="s">
        <v>28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172" t="s">
        <v>2</v>
      </c>
      <c r="I3" s="173"/>
    </row>
    <row r="4" spans="1:9" x14ac:dyDescent="0.25">
      <c r="A4" s="36" t="s">
        <v>100</v>
      </c>
      <c r="B4" s="37"/>
      <c r="C4" s="37"/>
      <c r="D4" s="37"/>
      <c r="E4" s="37"/>
      <c r="F4" s="37"/>
      <c r="G4" s="38"/>
      <c r="H4" s="12">
        <v>278895.13</v>
      </c>
      <c r="I4" s="102"/>
    </row>
    <row r="5" spans="1:9" x14ac:dyDescent="0.25">
      <c r="A5" s="44"/>
      <c r="B5" s="103"/>
      <c r="C5" s="103"/>
      <c r="D5" s="103"/>
      <c r="E5" s="103"/>
      <c r="F5" s="103"/>
      <c r="G5" s="45"/>
      <c r="H5" s="7"/>
      <c r="I5" s="8"/>
    </row>
    <row r="6" spans="1:9" x14ac:dyDescent="0.25">
      <c r="A6" s="41" t="s">
        <v>88</v>
      </c>
      <c r="B6" s="42"/>
      <c r="C6" s="42"/>
      <c r="D6" s="42"/>
      <c r="E6" s="42"/>
      <c r="F6" s="42"/>
      <c r="G6" s="43"/>
      <c r="H6" s="39">
        <v>548049.68999999994</v>
      </c>
      <c r="I6" s="40"/>
    </row>
    <row r="7" spans="1:9" x14ac:dyDescent="0.25">
      <c r="A7" s="79" t="s">
        <v>33</v>
      </c>
      <c r="B7" s="80"/>
      <c r="C7" s="80"/>
      <c r="D7" s="80"/>
      <c r="E7" s="80"/>
      <c r="F7" s="80"/>
      <c r="G7" s="81"/>
      <c r="H7" s="87">
        <v>29632.080000000002</v>
      </c>
      <c r="I7" s="88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7620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81"/>
      <c r="H9" s="87"/>
      <c r="I9" s="8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92">
        <f>H11+H12+H13+H14+H15+H17+H18+H19+H31+H21+H22+H23+H24+H25+H26+H27+H20</f>
        <v>140335.11000000002</v>
      </c>
      <c r="I10" s="112"/>
    </row>
    <row r="11" spans="1:9" x14ac:dyDescent="0.25">
      <c r="A11" s="94" t="s">
        <v>3</v>
      </c>
      <c r="B11" s="95"/>
      <c r="C11" s="95"/>
      <c r="D11" s="95"/>
      <c r="E11" s="95"/>
      <c r="F11" s="95"/>
      <c r="G11" s="96"/>
      <c r="H11" s="97">
        <v>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8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79" t="s">
        <v>9</v>
      </c>
      <c r="B18" s="80"/>
      <c r="C18" s="80"/>
      <c r="D18" s="80"/>
      <c r="E18" s="80"/>
      <c r="F18" s="80"/>
      <c r="G18" s="81"/>
      <c r="H18" s="87"/>
      <c r="I18" s="88"/>
    </row>
    <row r="19" spans="1:9" x14ac:dyDescent="0.25">
      <c r="A19" s="89" t="s">
        <v>0</v>
      </c>
      <c r="B19" s="90"/>
      <c r="C19" s="90"/>
      <c r="D19" s="90"/>
      <c r="E19" s="90"/>
      <c r="F19" s="90"/>
      <c r="G19" s="91"/>
      <c r="H19" s="87"/>
      <c r="I19" s="88"/>
    </row>
    <row r="20" spans="1:9" x14ac:dyDescent="0.25">
      <c r="A20" s="79" t="s">
        <v>52</v>
      </c>
      <c r="B20" s="80"/>
      <c r="C20" s="80"/>
      <c r="D20" s="80"/>
      <c r="E20" s="80"/>
      <c r="F20" s="80"/>
      <c r="G20" s="81"/>
      <c r="H20" s="14">
        <v>878.4</v>
      </c>
      <c r="I20" s="15"/>
    </row>
    <row r="21" spans="1:9" x14ac:dyDescent="0.25">
      <c r="A21" s="4" t="s">
        <v>11</v>
      </c>
      <c r="B21" s="5"/>
      <c r="C21" s="5"/>
      <c r="D21" s="5"/>
      <c r="E21" s="5"/>
      <c r="F21" s="5"/>
      <c r="G21" s="6"/>
      <c r="H21" s="14">
        <v>7837.2</v>
      </c>
      <c r="I21" s="15"/>
    </row>
    <row r="22" spans="1:9" x14ac:dyDescent="0.25">
      <c r="A22" s="4" t="s">
        <v>17</v>
      </c>
      <c r="B22" s="5"/>
      <c r="C22" s="5"/>
      <c r="D22" s="5"/>
      <c r="E22" s="5"/>
      <c r="F22" s="5"/>
      <c r="G22" s="6"/>
      <c r="H22" s="7"/>
      <c r="I22" s="8"/>
    </row>
    <row r="23" spans="1:9" x14ac:dyDescent="0.25">
      <c r="A23" s="4" t="s">
        <v>18</v>
      </c>
      <c r="B23" s="5"/>
      <c r="C23" s="5"/>
      <c r="D23" s="5"/>
      <c r="E23" s="5"/>
      <c r="F23" s="5"/>
      <c r="G23" s="6"/>
      <c r="H23" s="57"/>
      <c r="I23" s="58"/>
    </row>
    <row r="24" spans="1:9" x14ac:dyDescent="0.25">
      <c r="A24" s="4" t="s">
        <v>12</v>
      </c>
      <c r="B24" s="5"/>
      <c r="C24" s="5"/>
      <c r="D24" s="5"/>
      <c r="E24" s="5"/>
      <c r="F24" s="5"/>
      <c r="G24" s="6"/>
      <c r="H24" s="14">
        <v>23174.91</v>
      </c>
      <c r="I24" s="15"/>
    </row>
    <row r="25" spans="1:9" x14ac:dyDescent="0.25">
      <c r="A25" s="4" t="s">
        <v>50</v>
      </c>
      <c r="B25" s="5"/>
      <c r="C25" s="5"/>
      <c r="D25" s="5"/>
      <c r="E25" s="5"/>
      <c r="F25" s="5"/>
      <c r="G25" s="6"/>
      <c r="H25" s="7">
        <v>81203.070000000007</v>
      </c>
      <c r="I25" s="8"/>
    </row>
    <row r="26" spans="1:9" x14ac:dyDescent="0.25">
      <c r="A26" s="4" t="s">
        <v>13</v>
      </c>
      <c r="B26" s="5"/>
      <c r="C26" s="5"/>
      <c r="D26" s="5"/>
      <c r="E26" s="5"/>
      <c r="F26" s="5"/>
      <c r="G26" s="6"/>
      <c r="H26" s="57">
        <v>24929.34</v>
      </c>
      <c r="I26" s="58"/>
    </row>
    <row r="27" spans="1:9" ht="15.75" thickBot="1" x14ac:dyDescent="0.3">
      <c r="A27" s="70" t="s">
        <v>49</v>
      </c>
      <c r="B27" s="71"/>
      <c r="C27" s="71"/>
      <c r="D27" s="71"/>
      <c r="E27" s="71"/>
      <c r="F27" s="71"/>
      <c r="G27" s="72"/>
      <c r="H27" s="73">
        <v>1569.38</v>
      </c>
      <c r="I27" s="74"/>
    </row>
    <row r="28" spans="1:9" ht="15.75" thickBot="1" x14ac:dyDescent="0.3">
      <c r="A28" s="65" t="s">
        <v>63</v>
      </c>
      <c r="B28" s="66"/>
      <c r="C28" s="66"/>
      <c r="D28" s="66"/>
      <c r="E28" s="66"/>
      <c r="F28" s="66"/>
      <c r="G28" s="67"/>
      <c r="H28" s="68">
        <v>139662.70000000001</v>
      </c>
      <c r="I28" s="69"/>
    </row>
    <row r="29" spans="1:9" ht="15.75" thickBot="1" x14ac:dyDescent="0.3">
      <c r="A29" s="149"/>
      <c r="B29" s="150"/>
      <c r="C29" s="150"/>
      <c r="D29" s="150"/>
      <c r="E29" s="150"/>
      <c r="F29" s="150"/>
      <c r="G29" s="151"/>
      <c r="H29" s="149"/>
      <c r="I29" s="151"/>
    </row>
    <row r="30" spans="1:9" ht="15.75" thickBot="1" x14ac:dyDescent="0.3">
      <c r="A30" s="26" t="s">
        <v>80</v>
      </c>
      <c r="B30" s="27"/>
      <c r="C30" s="27"/>
      <c r="D30" s="27"/>
      <c r="E30" s="27"/>
      <c r="F30" s="27"/>
      <c r="G30" s="28"/>
      <c r="H30" s="29">
        <f>H32</f>
        <v>785</v>
      </c>
      <c r="I30" s="30"/>
    </row>
    <row r="31" spans="1:9" x14ac:dyDescent="0.25">
      <c r="A31" s="167" t="s">
        <v>81</v>
      </c>
      <c r="B31" s="168"/>
      <c r="C31" s="168"/>
      <c r="D31" s="168"/>
      <c r="E31" s="168"/>
      <c r="F31" s="168"/>
      <c r="G31" s="326"/>
      <c r="H31" s="136"/>
      <c r="I31" s="137"/>
    </row>
    <row r="32" spans="1:9" x14ac:dyDescent="0.25">
      <c r="A32" s="4" t="s">
        <v>167</v>
      </c>
      <c r="B32" s="5"/>
      <c r="C32" s="5"/>
      <c r="D32" s="5"/>
      <c r="E32" s="5"/>
      <c r="F32" s="5"/>
      <c r="G32" s="6"/>
      <c r="H32" s="14">
        <v>785</v>
      </c>
      <c r="I32" s="15"/>
    </row>
    <row r="33" spans="1:9" ht="15.75" thickBot="1" x14ac:dyDescent="0.3">
      <c r="A33" s="136"/>
      <c r="B33" s="180"/>
      <c r="C33" s="180"/>
      <c r="D33" s="180"/>
      <c r="E33" s="180"/>
      <c r="F33" s="180"/>
      <c r="G33" s="137"/>
      <c r="H33" s="136"/>
      <c r="I33" s="137"/>
    </row>
    <row r="34" spans="1:9" x14ac:dyDescent="0.25">
      <c r="A34" s="187" t="s">
        <v>108</v>
      </c>
      <c r="B34" s="188"/>
      <c r="C34" s="188"/>
      <c r="D34" s="188"/>
      <c r="E34" s="188"/>
      <c r="F34" s="188"/>
      <c r="G34" s="189"/>
      <c r="H34" s="197">
        <v>7998.1</v>
      </c>
      <c r="I34" s="198"/>
    </row>
    <row r="35" spans="1:9" x14ac:dyDescent="0.25">
      <c r="A35" s="36" t="s">
        <v>75</v>
      </c>
      <c r="B35" s="37"/>
      <c r="C35" s="37"/>
      <c r="D35" s="37"/>
      <c r="E35" s="37"/>
      <c r="F35" s="37"/>
      <c r="G35" s="38"/>
      <c r="H35" s="39">
        <v>20163</v>
      </c>
      <c r="I35" s="40"/>
    </row>
    <row r="36" spans="1:9" ht="15.75" thickBot="1" x14ac:dyDescent="0.3">
      <c r="A36" s="174" t="s">
        <v>76</v>
      </c>
      <c r="B36" s="175"/>
      <c r="C36" s="175"/>
      <c r="D36" s="175"/>
      <c r="E36" s="175"/>
      <c r="F36" s="175"/>
      <c r="G36" s="259"/>
      <c r="H36" s="176">
        <v>15822.99</v>
      </c>
      <c r="I36" s="177"/>
    </row>
    <row r="37" spans="1:9" ht="15.75" thickBot="1" x14ac:dyDescent="0.3">
      <c r="A37" s="149"/>
      <c r="B37" s="150"/>
      <c r="C37" s="150"/>
      <c r="D37" s="150"/>
      <c r="E37" s="150"/>
      <c r="F37" s="150"/>
      <c r="G37" s="151"/>
      <c r="H37" s="149"/>
      <c r="I37" s="151"/>
    </row>
    <row r="38" spans="1:9" ht="15.75" thickBot="1" x14ac:dyDescent="0.3">
      <c r="A38" s="26" t="s">
        <v>14</v>
      </c>
      <c r="B38" s="27"/>
      <c r="C38" s="27"/>
      <c r="D38" s="27"/>
      <c r="E38" s="27"/>
      <c r="F38" s="27"/>
      <c r="G38" s="28"/>
      <c r="H38" s="29">
        <f>H10+H30</f>
        <v>141120.11000000002</v>
      </c>
      <c r="I38" s="30"/>
    </row>
    <row r="39" spans="1:9" x14ac:dyDescent="0.25">
      <c r="A39" s="59"/>
      <c r="B39" s="60"/>
      <c r="C39" s="60"/>
      <c r="D39" s="60"/>
      <c r="E39" s="60"/>
      <c r="F39" s="60"/>
      <c r="G39" s="61"/>
      <c r="H39" s="108"/>
      <c r="I39" s="109"/>
    </row>
    <row r="40" spans="1:9" x14ac:dyDescent="0.25">
      <c r="A40" s="36" t="s">
        <v>103</v>
      </c>
      <c r="B40" s="37"/>
      <c r="C40" s="37"/>
      <c r="D40" s="37"/>
      <c r="E40" s="37"/>
      <c r="F40" s="37"/>
      <c r="G40" s="38"/>
      <c r="H40" s="39">
        <f>H4+H10-H28</f>
        <v>279567.53999999998</v>
      </c>
      <c r="I40" s="40"/>
    </row>
    <row r="41" spans="1:9" x14ac:dyDescent="0.25">
      <c r="A41" s="36" t="s">
        <v>111</v>
      </c>
      <c r="B41" s="37"/>
      <c r="C41" s="37"/>
      <c r="D41" s="37"/>
      <c r="E41" s="37"/>
      <c r="F41" s="37"/>
      <c r="G41" s="38"/>
      <c r="H41" s="39">
        <f>H6+H7+H8-H30</f>
        <v>584516.7699999999</v>
      </c>
      <c r="I41" s="40"/>
    </row>
    <row r="42" spans="1:9" x14ac:dyDescent="0.25">
      <c r="A42" s="171" t="s">
        <v>104</v>
      </c>
      <c r="B42" s="37"/>
      <c r="C42" s="37"/>
      <c r="D42" s="37"/>
      <c r="E42" s="37"/>
      <c r="F42" s="37"/>
      <c r="G42" s="37"/>
      <c r="H42" s="39">
        <f>H34+H35-H36</f>
        <v>12338.109999999999</v>
      </c>
      <c r="I42" s="40"/>
    </row>
    <row r="43" spans="1:9" x14ac:dyDescent="0.25">
      <c r="A43" s="116"/>
      <c r="B43" s="162"/>
      <c r="C43" s="162"/>
      <c r="D43" s="162"/>
      <c r="E43" s="162"/>
      <c r="F43" s="162"/>
      <c r="G43" s="117"/>
      <c r="H43" s="116"/>
      <c r="I43" s="117"/>
    </row>
    <row r="44" spans="1:9" x14ac:dyDescent="0.25">
      <c r="A44" s="79" t="s">
        <v>15</v>
      </c>
      <c r="B44" s="80"/>
      <c r="C44" s="80"/>
      <c r="D44" s="80"/>
      <c r="E44" s="80"/>
      <c r="F44" s="80"/>
      <c r="G44" s="81"/>
      <c r="H44" s="87"/>
      <c r="I44" s="88"/>
    </row>
    <row r="45" spans="1:9" x14ac:dyDescent="0.25">
      <c r="A45" s="4" t="s">
        <v>16</v>
      </c>
      <c r="B45" s="5"/>
      <c r="C45" s="5"/>
      <c r="D45" s="5"/>
      <c r="E45" s="5"/>
      <c r="F45" s="5"/>
      <c r="G45" s="6"/>
      <c r="H45" s="39">
        <v>16</v>
      </c>
      <c r="I45" s="40"/>
    </row>
    <row r="46" spans="1:9" ht="15.75" thickBot="1" x14ac:dyDescent="0.3">
      <c r="A46" s="52" t="s">
        <v>54</v>
      </c>
      <c r="B46" s="53"/>
      <c r="C46" s="53"/>
      <c r="D46" s="53"/>
      <c r="E46" s="53"/>
      <c r="F46" s="53"/>
      <c r="G46" s="54"/>
      <c r="H46" s="106">
        <f>(H10/H28+H30/H7+H35/H36)*H45</f>
        <v>36.889458597832245</v>
      </c>
      <c r="I46" s="107"/>
    </row>
    <row r="49" spans="1:9" x14ac:dyDescent="0.25">
      <c r="A49" s="46" t="s">
        <v>19</v>
      </c>
      <c r="B49" s="46"/>
      <c r="C49" s="46"/>
      <c r="G49" s="46" t="s">
        <v>20</v>
      </c>
      <c r="H49" s="46"/>
      <c r="I49" s="46"/>
    </row>
    <row r="51" spans="1:9" s="3" customFormat="1" x14ac:dyDescent="0.25">
      <c r="A51" s="318"/>
      <c r="B51" s="318"/>
      <c r="C51" s="318"/>
      <c r="D51" s="318"/>
      <c r="E51" s="318"/>
      <c r="F51" s="318"/>
      <c r="G51" s="318"/>
      <c r="H51" s="325"/>
      <c r="I51" s="325"/>
    </row>
    <row r="52" spans="1:9" s="3" customFormat="1" x14ac:dyDescent="0.25">
      <c r="A52" s="158"/>
      <c r="B52" s="158"/>
      <c r="C52" s="158"/>
      <c r="D52" s="158"/>
      <c r="E52" s="158"/>
      <c r="F52" s="158"/>
      <c r="G52" s="158"/>
      <c r="H52" s="158"/>
      <c r="I52" s="158"/>
    </row>
    <row r="53" spans="1:9" s="3" customFormat="1" x14ac:dyDescent="0.25">
      <c r="A53" s="48"/>
      <c r="B53" s="48"/>
      <c r="C53" s="48"/>
      <c r="D53" s="48"/>
      <c r="E53" s="48"/>
      <c r="F53" s="48"/>
      <c r="G53" s="48"/>
      <c r="H53" s="215"/>
      <c r="I53" s="215"/>
    </row>
    <row r="54" spans="1:9" s="3" customFormat="1" x14ac:dyDescent="0.25">
      <c r="A54" s="48"/>
      <c r="B54" s="48"/>
      <c r="C54" s="48"/>
      <c r="D54" s="48"/>
      <c r="E54" s="48"/>
      <c r="F54" s="48"/>
      <c r="G54" s="48"/>
      <c r="H54" s="325"/>
      <c r="I54" s="325"/>
    </row>
    <row r="55" spans="1:9" s="3" customFormat="1" x14ac:dyDescent="0.25">
      <c r="A55" s="48"/>
      <c r="B55" s="48"/>
      <c r="C55" s="48"/>
      <c r="D55" s="48"/>
      <c r="E55" s="48"/>
      <c r="F55" s="48"/>
      <c r="G55" s="48"/>
      <c r="H55" s="325"/>
      <c r="I55" s="325"/>
    </row>
    <row r="58" spans="1:9" x14ac:dyDescent="0.25">
      <c r="A58" s="46"/>
      <c r="B58" s="46"/>
      <c r="C58" s="46"/>
      <c r="G58" s="46"/>
      <c r="H58" s="46"/>
      <c r="I58" s="46"/>
    </row>
  </sheetData>
  <mergeCells count="102">
    <mergeCell ref="A11:G11"/>
    <mergeCell ref="H11:I11"/>
    <mergeCell ref="A12:G12"/>
    <mergeCell ref="H12:I12"/>
    <mergeCell ref="A10:G10"/>
    <mergeCell ref="H10:I10"/>
    <mergeCell ref="A1:I1"/>
    <mergeCell ref="C2:F2"/>
    <mergeCell ref="A3:G3"/>
    <mergeCell ref="H3:I3"/>
    <mergeCell ref="A4:G4"/>
    <mergeCell ref="H4:I4"/>
    <mergeCell ref="A8:G8"/>
    <mergeCell ref="H8:I8"/>
    <mergeCell ref="A9:G9"/>
    <mergeCell ref="H7:I7"/>
    <mergeCell ref="A5:G5"/>
    <mergeCell ref="H5:I5"/>
    <mergeCell ref="A6:G6"/>
    <mergeCell ref="H6:I6"/>
    <mergeCell ref="A7:G7"/>
    <mergeCell ref="H9:I9"/>
    <mergeCell ref="A15:G16"/>
    <mergeCell ref="H15:I16"/>
    <mergeCell ref="A21:G21"/>
    <mergeCell ref="H21:I21"/>
    <mergeCell ref="A13:G13"/>
    <mergeCell ref="H13:I13"/>
    <mergeCell ref="A31:G31"/>
    <mergeCell ref="H31:I31"/>
    <mergeCell ref="A23:G23"/>
    <mergeCell ref="H23:I23"/>
    <mergeCell ref="A24:G24"/>
    <mergeCell ref="A14:G14"/>
    <mergeCell ref="H14:I14"/>
    <mergeCell ref="A26:G26"/>
    <mergeCell ref="A17:G17"/>
    <mergeCell ref="H17:I17"/>
    <mergeCell ref="A18:G18"/>
    <mergeCell ref="H18:I18"/>
    <mergeCell ref="A19:G19"/>
    <mergeCell ref="H19:I19"/>
    <mergeCell ref="A22:G22"/>
    <mergeCell ref="H24:I24"/>
    <mergeCell ref="A25:G25"/>
    <mergeCell ref="H25:I25"/>
    <mergeCell ref="A27:G27"/>
    <mergeCell ref="H27:I27"/>
    <mergeCell ref="H26:I26"/>
    <mergeCell ref="H22:I22"/>
    <mergeCell ref="A20:G20"/>
    <mergeCell ref="H20:I20"/>
    <mergeCell ref="A38:G38"/>
    <mergeCell ref="H38:I38"/>
    <mergeCell ref="A34:G34"/>
    <mergeCell ref="H34:I34"/>
    <mergeCell ref="A39:G39"/>
    <mergeCell ref="H39:I39"/>
    <mergeCell ref="A40:G40"/>
    <mergeCell ref="H40:I40"/>
    <mergeCell ref="A28:G28"/>
    <mergeCell ref="H28:I28"/>
    <mergeCell ref="A29:G29"/>
    <mergeCell ref="H29:I29"/>
    <mergeCell ref="A30:G30"/>
    <mergeCell ref="H30:I30"/>
    <mergeCell ref="A36:G36"/>
    <mergeCell ref="H36:I36"/>
    <mergeCell ref="A37:G37"/>
    <mergeCell ref="H37:I37"/>
    <mergeCell ref="A35:G35"/>
    <mergeCell ref="H35:I35"/>
    <mergeCell ref="A32:G32"/>
    <mergeCell ref="H32:I32"/>
    <mergeCell ref="A33:G33"/>
    <mergeCell ref="H33:I33"/>
    <mergeCell ref="A51:G51"/>
    <mergeCell ref="H51:I51"/>
    <mergeCell ref="A45:G45"/>
    <mergeCell ref="H45:I45"/>
    <mergeCell ref="A46:G46"/>
    <mergeCell ref="H46:I46"/>
    <mergeCell ref="A49:C49"/>
    <mergeCell ref="G49:I49"/>
    <mergeCell ref="A41:G41"/>
    <mergeCell ref="H41:I41"/>
    <mergeCell ref="A43:G43"/>
    <mergeCell ref="H43:I43"/>
    <mergeCell ref="A44:G44"/>
    <mergeCell ref="H44:I44"/>
    <mergeCell ref="A42:G42"/>
    <mergeCell ref="H42:I42"/>
    <mergeCell ref="A52:G52"/>
    <mergeCell ref="H52:I52"/>
    <mergeCell ref="A58:C58"/>
    <mergeCell ref="G58:I58"/>
    <mergeCell ref="A53:G53"/>
    <mergeCell ref="H53:I53"/>
    <mergeCell ref="A54:G54"/>
    <mergeCell ref="H54:I54"/>
    <mergeCell ref="A55:G55"/>
    <mergeCell ref="H55:I55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6" workbookViewId="0">
      <selection activeCell="A34" sqref="A34:G34"/>
    </sheetView>
  </sheetViews>
  <sheetFormatPr defaultRowHeight="15" x14ac:dyDescent="0.25"/>
  <sheetData>
    <row r="1" spans="1:9" ht="18.75" x14ac:dyDescent="0.3">
      <c r="A1" s="99" t="s">
        <v>29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36" t="s">
        <v>100</v>
      </c>
      <c r="B4" s="37"/>
      <c r="C4" s="37"/>
      <c r="D4" s="37"/>
      <c r="E4" s="37"/>
      <c r="F4" s="37"/>
      <c r="G4" s="37"/>
      <c r="H4" s="114">
        <v>160361.89000000001</v>
      </c>
      <c r="I4" s="178"/>
    </row>
    <row r="5" spans="1:9" x14ac:dyDescent="0.25">
      <c r="A5" s="44"/>
      <c r="B5" s="103"/>
      <c r="C5" s="103"/>
      <c r="D5" s="103"/>
      <c r="E5" s="103"/>
      <c r="F5" s="103"/>
      <c r="G5" s="45"/>
      <c r="H5" s="44"/>
      <c r="I5" s="45"/>
    </row>
    <row r="6" spans="1:9" x14ac:dyDescent="0.25">
      <c r="A6" s="36" t="s">
        <v>88</v>
      </c>
      <c r="B6" s="37"/>
      <c r="C6" s="37"/>
      <c r="D6" s="37"/>
      <c r="E6" s="37"/>
      <c r="F6" s="37"/>
      <c r="G6" s="38"/>
      <c r="H6" s="44">
        <v>122193.84</v>
      </c>
      <c r="I6" s="45"/>
    </row>
    <row r="7" spans="1:9" x14ac:dyDescent="0.25">
      <c r="A7" s="4" t="s">
        <v>1</v>
      </c>
      <c r="B7" s="5"/>
      <c r="C7" s="5"/>
      <c r="D7" s="5"/>
      <c r="E7" s="5"/>
      <c r="F7" s="5"/>
      <c r="G7" s="6"/>
      <c r="H7" s="87">
        <v>19876.71</v>
      </c>
      <c r="I7" s="88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1020</v>
      </c>
      <c r="I8" s="15"/>
    </row>
    <row r="9" spans="1:9" ht="15.75" thickBot="1" x14ac:dyDescent="0.3">
      <c r="A9" s="4"/>
      <c r="B9" s="5"/>
      <c r="C9" s="5"/>
      <c r="D9" s="5"/>
      <c r="E9" s="5"/>
      <c r="F9" s="5"/>
      <c r="G9" s="6"/>
      <c r="H9" s="7"/>
      <c r="I9" s="8"/>
    </row>
    <row r="10" spans="1:9" ht="15.75" thickBot="1" x14ac:dyDescent="0.3">
      <c r="A10" s="65" t="s">
        <v>65</v>
      </c>
      <c r="B10" s="66"/>
      <c r="C10" s="66"/>
      <c r="D10" s="66"/>
      <c r="E10" s="66"/>
      <c r="F10" s="66"/>
      <c r="G10" s="170"/>
      <c r="H10" s="92">
        <f>H11+H12+H13+H14+H15+H17+H18+H19+H31+H21+H22+H23+H24+H25+H26+H27+H20</f>
        <v>97729.51999999999</v>
      </c>
      <c r="I10" s="112"/>
    </row>
    <row r="11" spans="1:9" x14ac:dyDescent="0.25">
      <c r="A11" s="94" t="s">
        <v>3</v>
      </c>
      <c r="B11" s="95"/>
      <c r="C11" s="95"/>
      <c r="D11" s="95"/>
      <c r="E11" s="95"/>
      <c r="F11" s="95"/>
      <c r="G11" s="95"/>
      <c r="H11" s="97">
        <v>129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9" x14ac:dyDescent="0.25">
      <c r="A17" s="79" t="s">
        <v>8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79" t="s">
        <v>9</v>
      </c>
      <c r="B18" s="80"/>
      <c r="C18" s="80"/>
      <c r="D18" s="80"/>
      <c r="E18" s="80"/>
      <c r="F18" s="80"/>
      <c r="G18" s="165"/>
      <c r="H18" s="87"/>
      <c r="I18" s="88"/>
    </row>
    <row r="19" spans="1:9" x14ac:dyDescent="0.25">
      <c r="A19" s="251" t="s">
        <v>0</v>
      </c>
      <c r="B19" s="252"/>
      <c r="C19" s="252"/>
      <c r="D19" s="252"/>
      <c r="E19" s="252"/>
      <c r="F19" s="252"/>
      <c r="G19" s="312"/>
      <c r="H19" s="87"/>
      <c r="I19" s="88"/>
    </row>
    <row r="20" spans="1:9" x14ac:dyDescent="0.25">
      <c r="A20" s="79" t="s">
        <v>52</v>
      </c>
      <c r="B20" s="80"/>
      <c r="C20" s="80"/>
      <c r="D20" s="80"/>
      <c r="E20" s="80"/>
      <c r="F20" s="80"/>
      <c r="G20" s="81"/>
      <c r="H20" s="14">
        <v>1305</v>
      </c>
      <c r="I20" s="15"/>
    </row>
    <row r="21" spans="1:9" x14ac:dyDescent="0.25">
      <c r="A21" s="4" t="s">
        <v>11</v>
      </c>
      <c r="B21" s="5"/>
      <c r="C21" s="5"/>
      <c r="D21" s="5"/>
      <c r="E21" s="5"/>
      <c r="F21" s="5"/>
      <c r="G21" s="5"/>
      <c r="H21" s="14">
        <v>3732</v>
      </c>
      <c r="I21" s="15"/>
    </row>
    <row r="22" spans="1:9" x14ac:dyDescent="0.25">
      <c r="A22" s="4" t="s">
        <v>17</v>
      </c>
      <c r="B22" s="5"/>
      <c r="C22" s="5"/>
      <c r="D22" s="5"/>
      <c r="E22" s="5"/>
      <c r="F22" s="5"/>
      <c r="G22" s="5"/>
      <c r="H22" s="7"/>
      <c r="I22" s="8"/>
    </row>
    <row r="23" spans="1:9" x14ac:dyDescent="0.25">
      <c r="A23" s="4" t="s">
        <v>18</v>
      </c>
      <c r="B23" s="5"/>
      <c r="C23" s="5"/>
      <c r="D23" s="5"/>
      <c r="E23" s="5"/>
      <c r="F23" s="5"/>
      <c r="G23" s="5"/>
      <c r="H23" s="57"/>
      <c r="I23" s="58"/>
    </row>
    <row r="24" spans="1:9" x14ac:dyDescent="0.25">
      <c r="A24" s="4" t="s">
        <v>12</v>
      </c>
      <c r="B24" s="5"/>
      <c r="C24" s="5"/>
      <c r="D24" s="5"/>
      <c r="E24" s="5"/>
      <c r="F24" s="5"/>
      <c r="G24" s="5"/>
      <c r="H24" s="7">
        <v>16175.16</v>
      </c>
      <c r="I24" s="8"/>
    </row>
    <row r="25" spans="1:9" x14ac:dyDescent="0.25">
      <c r="A25" s="4" t="s">
        <v>50</v>
      </c>
      <c r="B25" s="5"/>
      <c r="C25" s="5"/>
      <c r="D25" s="5"/>
      <c r="E25" s="5"/>
      <c r="F25" s="5"/>
      <c r="G25" s="5"/>
      <c r="H25" s="7">
        <v>56676.49</v>
      </c>
      <c r="I25" s="8"/>
    </row>
    <row r="26" spans="1:9" x14ac:dyDescent="0.25">
      <c r="A26" s="4" t="s">
        <v>13</v>
      </c>
      <c r="B26" s="5"/>
      <c r="C26" s="5"/>
      <c r="D26" s="5"/>
      <c r="E26" s="5"/>
      <c r="F26" s="5"/>
      <c r="G26" s="5"/>
      <c r="H26" s="57">
        <v>17399.68</v>
      </c>
      <c r="I26" s="58"/>
    </row>
    <row r="27" spans="1:9" ht="15.75" thickBot="1" x14ac:dyDescent="0.3">
      <c r="A27" s="70" t="s">
        <v>49</v>
      </c>
      <c r="B27" s="71"/>
      <c r="C27" s="71"/>
      <c r="D27" s="71"/>
      <c r="E27" s="71"/>
      <c r="F27" s="71"/>
      <c r="G27" s="71"/>
      <c r="H27" s="73">
        <v>1569.38</v>
      </c>
      <c r="I27" s="74"/>
    </row>
    <row r="28" spans="1:9" ht="15.75" thickBot="1" x14ac:dyDescent="0.3">
      <c r="A28" s="65" t="s">
        <v>63</v>
      </c>
      <c r="B28" s="66"/>
      <c r="C28" s="66"/>
      <c r="D28" s="66"/>
      <c r="E28" s="66"/>
      <c r="F28" s="66"/>
      <c r="G28" s="67"/>
      <c r="H28" s="68">
        <v>78572.070000000007</v>
      </c>
      <c r="I28" s="69"/>
    </row>
    <row r="29" spans="1:9" ht="15.75" thickBot="1" x14ac:dyDescent="0.3">
      <c r="A29" s="62"/>
      <c r="B29" s="63"/>
      <c r="C29" s="63"/>
      <c r="D29" s="63"/>
      <c r="E29" s="63"/>
      <c r="F29" s="63"/>
      <c r="G29" s="64"/>
      <c r="H29" s="62"/>
      <c r="I29" s="64"/>
    </row>
    <row r="30" spans="1:9" ht="15.75" thickBot="1" x14ac:dyDescent="0.3">
      <c r="A30" s="26" t="s">
        <v>80</v>
      </c>
      <c r="B30" s="262"/>
      <c r="C30" s="262"/>
      <c r="D30" s="262"/>
      <c r="E30" s="262"/>
      <c r="F30" s="262"/>
      <c r="G30" s="263"/>
      <c r="H30" s="29">
        <f>H32</f>
        <v>249</v>
      </c>
      <c r="I30" s="30"/>
    </row>
    <row r="31" spans="1:9" x14ac:dyDescent="0.25">
      <c r="A31" s="130" t="s">
        <v>81</v>
      </c>
      <c r="B31" s="131"/>
      <c r="C31" s="131"/>
      <c r="D31" s="131"/>
      <c r="E31" s="131"/>
      <c r="F31" s="131"/>
      <c r="G31" s="132"/>
      <c r="H31" s="7"/>
      <c r="I31" s="8"/>
    </row>
    <row r="32" spans="1:9" x14ac:dyDescent="0.25">
      <c r="A32" s="130" t="s">
        <v>164</v>
      </c>
      <c r="B32" s="131"/>
      <c r="C32" s="131"/>
      <c r="D32" s="131"/>
      <c r="E32" s="131"/>
      <c r="F32" s="131"/>
      <c r="G32" s="132"/>
      <c r="H32" s="14">
        <v>249</v>
      </c>
      <c r="I32" s="15"/>
    </row>
    <row r="33" spans="1:9" ht="15.75" thickBot="1" x14ac:dyDescent="0.3">
      <c r="A33" s="330"/>
      <c r="B33" s="331"/>
      <c r="C33" s="331"/>
      <c r="D33" s="331"/>
      <c r="E33" s="331"/>
      <c r="F33" s="331"/>
      <c r="G33" s="332"/>
      <c r="H33" s="302"/>
      <c r="I33" s="303"/>
    </row>
    <row r="34" spans="1:9" x14ac:dyDescent="0.25">
      <c r="A34" s="230" t="s">
        <v>108</v>
      </c>
      <c r="B34" s="231"/>
      <c r="C34" s="231"/>
      <c r="D34" s="231"/>
      <c r="E34" s="231"/>
      <c r="F34" s="231"/>
      <c r="G34" s="232"/>
      <c r="H34" s="197">
        <v>5008.72</v>
      </c>
      <c r="I34" s="198"/>
    </row>
    <row r="35" spans="1:9" x14ac:dyDescent="0.25">
      <c r="A35" s="36" t="s">
        <v>75</v>
      </c>
      <c r="B35" s="37"/>
      <c r="C35" s="37"/>
      <c r="D35" s="37"/>
      <c r="E35" s="37"/>
      <c r="F35" s="37"/>
      <c r="G35" s="38"/>
      <c r="H35" s="39">
        <v>14314.95</v>
      </c>
      <c r="I35" s="40"/>
    </row>
    <row r="36" spans="1:9" ht="15.75" thickBot="1" x14ac:dyDescent="0.3">
      <c r="A36" s="174" t="s">
        <v>76</v>
      </c>
      <c r="B36" s="175"/>
      <c r="C36" s="175"/>
      <c r="D36" s="175"/>
      <c r="E36" s="175"/>
      <c r="F36" s="175"/>
      <c r="G36" s="259"/>
      <c r="H36" s="176">
        <v>11226.15</v>
      </c>
      <c r="I36" s="177"/>
    </row>
    <row r="37" spans="1:9" ht="15.75" thickBot="1" x14ac:dyDescent="0.3">
      <c r="A37" s="327"/>
      <c r="B37" s="328"/>
      <c r="C37" s="328"/>
      <c r="D37" s="328"/>
      <c r="E37" s="328"/>
      <c r="F37" s="328"/>
      <c r="G37" s="329"/>
      <c r="H37" s="306"/>
      <c r="I37" s="307"/>
    </row>
    <row r="38" spans="1:9" ht="15.75" thickBot="1" x14ac:dyDescent="0.3">
      <c r="A38" s="121" t="s">
        <v>14</v>
      </c>
      <c r="B38" s="122"/>
      <c r="C38" s="122"/>
      <c r="D38" s="122"/>
      <c r="E38" s="122"/>
      <c r="F38" s="122"/>
      <c r="G38" s="122"/>
      <c r="H38" s="29">
        <f>H10+H30</f>
        <v>97978.51999999999</v>
      </c>
      <c r="I38" s="30"/>
    </row>
    <row r="39" spans="1:9" x14ac:dyDescent="0.25">
      <c r="A39" s="57"/>
      <c r="B39" s="215"/>
      <c r="C39" s="215"/>
      <c r="D39" s="215"/>
      <c r="E39" s="215"/>
      <c r="F39" s="215"/>
      <c r="G39" s="215"/>
      <c r="H39" s="104"/>
      <c r="I39" s="105"/>
    </row>
    <row r="40" spans="1:9" x14ac:dyDescent="0.25">
      <c r="A40" s="36" t="s">
        <v>103</v>
      </c>
      <c r="B40" s="37"/>
      <c r="C40" s="37"/>
      <c r="D40" s="37"/>
      <c r="E40" s="37"/>
      <c r="F40" s="37"/>
      <c r="G40" s="37"/>
      <c r="H40" s="39">
        <f>H4+H10-H28</f>
        <v>179519.34</v>
      </c>
      <c r="I40" s="40"/>
    </row>
    <row r="41" spans="1:9" x14ac:dyDescent="0.25">
      <c r="A41" s="36" t="s">
        <v>111</v>
      </c>
      <c r="B41" s="37"/>
      <c r="C41" s="37"/>
      <c r="D41" s="37"/>
      <c r="E41" s="37"/>
      <c r="F41" s="37"/>
      <c r="G41" s="37"/>
      <c r="H41" s="39">
        <f>H6+H7+H8-H30</f>
        <v>142841.54999999999</v>
      </c>
      <c r="I41" s="40"/>
    </row>
    <row r="42" spans="1:9" x14ac:dyDescent="0.25">
      <c r="A42" s="171" t="s">
        <v>104</v>
      </c>
      <c r="B42" s="37"/>
      <c r="C42" s="37"/>
      <c r="D42" s="37"/>
      <c r="E42" s="37"/>
      <c r="F42" s="37"/>
      <c r="G42" s="37"/>
      <c r="H42" s="39">
        <f>H34+H35-H36</f>
        <v>8097.5200000000023</v>
      </c>
      <c r="I42" s="40"/>
    </row>
    <row r="43" spans="1:9" x14ac:dyDescent="0.25">
      <c r="A43" s="44"/>
      <c r="B43" s="103"/>
      <c r="C43" s="103"/>
      <c r="D43" s="103"/>
      <c r="E43" s="103"/>
      <c r="F43" s="103"/>
      <c r="G43" s="103"/>
      <c r="H43" s="44"/>
      <c r="I43" s="45"/>
    </row>
    <row r="44" spans="1:9" x14ac:dyDescent="0.25">
      <c r="A44" s="317" t="s">
        <v>15</v>
      </c>
      <c r="B44" s="318"/>
      <c r="C44" s="318"/>
      <c r="D44" s="318"/>
      <c r="E44" s="318"/>
      <c r="F44" s="318"/>
      <c r="G44" s="318"/>
      <c r="H44" s="7"/>
      <c r="I44" s="8"/>
    </row>
    <row r="45" spans="1:9" x14ac:dyDescent="0.25">
      <c r="A45" s="4" t="s">
        <v>16</v>
      </c>
      <c r="B45" s="5"/>
      <c r="C45" s="5"/>
      <c r="D45" s="5"/>
      <c r="E45" s="5"/>
      <c r="F45" s="5"/>
      <c r="G45" s="5"/>
      <c r="H45" s="39">
        <v>14</v>
      </c>
      <c r="I45" s="40"/>
    </row>
    <row r="46" spans="1:9" ht="15.75" thickBot="1" x14ac:dyDescent="0.3">
      <c r="A46" s="52" t="s">
        <v>54</v>
      </c>
      <c r="B46" s="53"/>
      <c r="C46" s="53"/>
      <c r="D46" s="53"/>
      <c r="E46" s="53"/>
      <c r="F46" s="53"/>
      <c r="G46" s="53"/>
      <c r="H46" s="106">
        <f>(H10/H28+H30/H7+H35/H36)*H45</f>
        <v>35.440868796582393</v>
      </c>
      <c r="I46" s="107"/>
    </row>
    <row r="49" spans="1:9" x14ac:dyDescent="0.25">
      <c r="A49" s="46" t="s">
        <v>19</v>
      </c>
      <c r="B49" s="46"/>
      <c r="C49" s="46"/>
      <c r="G49" s="46" t="s">
        <v>20</v>
      </c>
      <c r="H49" s="46"/>
      <c r="I49" s="46"/>
    </row>
    <row r="51" spans="1:9" x14ac:dyDescent="0.25">
      <c r="A51" s="158"/>
      <c r="B51" s="158"/>
      <c r="C51" s="158"/>
      <c r="D51" s="158"/>
      <c r="E51" s="158"/>
      <c r="F51" s="158"/>
      <c r="G51" s="158"/>
      <c r="H51" s="158"/>
      <c r="I51" s="158"/>
    </row>
    <row r="52" spans="1:9" x14ac:dyDescent="0.25">
      <c r="A52" s="318"/>
      <c r="B52" s="318"/>
      <c r="C52" s="318"/>
      <c r="D52" s="318"/>
      <c r="E52" s="318"/>
      <c r="F52" s="318"/>
      <c r="G52" s="318"/>
      <c r="H52" s="215"/>
      <c r="I52" s="215"/>
    </row>
    <row r="53" spans="1:9" x14ac:dyDescent="0.25">
      <c r="A53" s="48"/>
      <c r="B53" s="48"/>
      <c r="C53" s="48"/>
      <c r="D53" s="48"/>
      <c r="E53" s="48"/>
      <c r="F53" s="48"/>
      <c r="G53" s="48"/>
      <c r="H53" s="325"/>
      <c r="I53" s="325"/>
    </row>
    <row r="54" spans="1:9" x14ac:dyDescent="0.25">
      <c r="A54" s="48"/>
      <c r="B54" s="48"/>
      <c r="C54" s="48"/>
      <c r="D54" s="48"/>
      <c r="E54" s="48"/>
      <c r="F54" s="48"/>
      <c r="G54" s="48"/>
      <c r="H54" s="325"/>
      <c r="I54" s="325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215"/>
      <c r="B57" s="215"/>
      <c r="C57" s="215"/>
      <c r="D57" s="3"/>
      <c r="E57" s="3"/>
      <c r="F57" s="3"/>
      <c r="G57" s="215"/>
      <c r="H57" s="215"/>
      <c r="I57" s="215"/>
    </row>
  </sheetData>
  <mergeCells count="100">
    <mergeCell ref="A32:G32"/>
    <mergeCell ref="H32:I32"/>
    <mergeCell ref="A34:G34"/>
    <mergeCell ref="H34:I34"/>
    <mergeCell ref="A5:G5"/>
    <mergeCell ref="H5:I5"/>
    <mergeCell ref="A7:G7"/>
    <mergeCell ref="H7:I7"/>
    <mergeCell ref="A8:G8"/>
    <mergeCell ref="H8:I8"/>
    <mergeCell ref="A6:G6"/>
    <mergeCell ref="H6:I6"/>
    <mergeCell ref="A9:G9"/>
    <mergeCell ref="H9:I9"/>
    <mergeCell ref="A11:G11"/>
    <mergeCell ref="H11:I11"/>
    <mergeCell ref="A1:I1"/>
    <mergeCell ref="C2:F2"/>
    <mergeCell ref="A3:G3"/>
    <mergeCell ref="H3:I3"/>
    <mergeCell ref="A4:G4"/>
    <mergeCell ref="H4:I4"/>
    <mergeCell ref="A12:G12"/>
    <mergeCell ref="H12:I12"/>
    <mergeCell ref="A10:G10"/>
    <mergeCell ref="H10:I10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31:G31"/>
    <mergeCell ref="H31:I31"/>
    <mergeCell ref="A23:G23"/>
    <mergeCell ref="H23:I23"/>
    <mergeCell ref="A24:G24"/>
    <mergeCell ref="H24:I24"/>
    <mergeCell ref="A30:G30"/>
    <mergeCell ref="H30:I30"/>
    <mergeCell ref="A21:G21"/>
    <mergeCell ref="H21:I21"/>
    <mergeCell ref="A22:G22"/>
    <mergeCell ref="H22:I22"/>
    <mergeCell ref="A29:G29"/>
    <mergeCell ref="H29:I29"/>
    <mergeCell ref="A25:G25"/>
    <mergeCell ref="H25:I25"/>
    <mergeCell ref="A27:G27"/>
    <mergeCell ref="H27:I27"/>
    <mergeCell ref="A28:G28"/>
    <mergeCell ref="H28:I28"/>
    <mergeCell ref="A26:G26"/>
    <mergeCell ref="H26:I26"/>
    <mergeCell ref="A51:G51"/>
    <mergeCell ref="H51:I51"/>
    <mergeCell ref="A41:G41"/>
    <mergeCell ref="H41:I41"/>
    <mergeCell ref="A43:G43"/>
    <mergeCell ref="H43:I43"/>
    <mergeCell ref="A44:G44"/>
    <mergeCell ref="H44:I44"/>
    <mergeCell ref="A33:G33"/>
    <mergeCell ref="H33:I33"/>
    <mergeCell ref="A54:G54"/>
    <mergeCell ref="H54:I54"/>
    <mergeCell ref="A57:C57"/>
    <mergeCell ref="G57:I57"/>
    <mergeCell ref="A52:G52"/>
    <mergeCell ref="H52:I52"/>
    <mergeCell ref="A49:C49"/>
    <mergeCell ref="G49:I49"/>
    <mergeCell ref="A53:G53"/>
    <mergeCell ref="H53:I53"/>
    <mergeCell ref="A45:G45"/>
    <mergeCell ref="H45:I45"/>
    <mergeCell ref="A46:G46"/>
    <mergeCell ref="H46:I46"/>
    <mergeCell ref="A37:G37"/>
    <mergeCell ref="H37:I37"/>
    <mergeCell ref="A42:G42"/>
    <mergeCell ref="H42:I42"/>
    <mergeCell ref="A35:G35"/>
    <mergeCell ref="H35:I35"/>
    <mergeCell ref="A36:G36"/>
    <mergeCell ref="H36:I36"/>
    <mergeCell ref="A38:G38"/>
    <mergeCell ref="H38:I38"/>
    <mergeCell ref="A39:G39"/>
    <mergeCell ref="H39:I39"/>
    <mergeCell ref="A40:G40"/>
    <mergeCell ref="H40:I40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M42" sqref="M42"/>
    </sheetView>
  </sheetViews>
  <sheetFormatPr defaultRowHeight="15" x14ac:dyDescent="0.25"/>
  <sheetData>
    <row r="1" spans="1:9" ht="18.75" x14ac:dyDescent="0.3">
      <c r="A1" s="99" t="s">
        <v>69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3"/>
      <c r="H3" s="31" t="s">
        <v>2</v>
      </c>
      <c r="I3" s="33"/>
    </row>
    <row r="4" spans="1:9" x14ac:dyDescent="0.25">
      <c r="A4" s="333" t="s">
        <v>100</v>
      </c>
      <c r="B4" s="42"/>
      <c r="C4" s="42"/>
      <c r="D4" s="42"/>
      <c r="E4" s="42"/>
      <c r="F4" s="42"/>
      <c r="G4" s="42"/>
      <c r="H4" s="114">
        <v>449568.66</v>
      </c>
      <c r="I4" s="115"/>
    </row>
    <row r="5" spans="1:9" x14ac:dyDescent="0.25">
      <c r="A5" s="44"/>
      <c r="B5" s="103"/>
      <c r="C5" s="103"/>
      <c r="D5" s="103"/>
      <c r="E5" s="103"/>
      <c r="F5" s="103"/>
      <c r="G5" s="103"/>
      <c r="H5" s="7"/>
      <c r="I5" s="8"/>
    </row>
    <row r="6" spans="1:9" x14ac:dyDescent="0.25">
      <c r="A6" s="41" t="s">
        <v>88</v>
      </c>
      <c r="B6" s="42"/>
      <c r="C6" s="42"/>
      <c r="D6" s="42"/>
      <c r="E6" s="42"/>
      <c r="F6" s="42"/>
      <c r="G6" s="42"/>
      <c r="H6" s="39">
        <v>110857.25</v>
      </c>
      <c r="I6" s="40"/>
    </row>
    <row r="7" spans="1:9" x14ac:dyDescent="0.25">
      <c r="A7" s="79" t="s">
        <v>33</v>
      </c>
      <c r="B7" s="80"/>
      <c r="C7" s="80"/>
      <c r="D7" s="80"/>
      <c r="E7" s="80"/>
      <c r="F7" s="80"/>
      <c r="G7" s="165"/>
      <c r="H7" s="82">
        <v>1570.58</v>
      </c>
      <c r="I7" s="83"/>
    </row>
    <row r="8" spans="1:9" x14ac:dyDescent="0.25">
      <c r="A8" s="79" t="s">
        <v>53</v>
      </c>
      <c r="B8" s="80"/>
      <c r="C8" s="80"/>
      <c r="D8" s="80"/>
      <c r="E8" s="80"/>
      <c r="F8" s="80"/>
      <c r="G8" s="165"/>
      <c r="H8" s="14" t="s">
        <v>32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165"/>
      <c r="H9" s="87"/>
      <c r="I9" s="8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92">
        <f>H11+H12+H13+H14+H15+H17+H18+H19+H21+H22+H23+H24+H25+H26+H27+H20</f>
        <v>37020.1</v>
      </c>
      <c r="I10" s="112"/>
    </row>
    <row r="11" spans="1:9" x14ac:dyDescent="0.25">
      <c r="A11" s="94" t="s">
        <v>3</v>
      </c>
      <c r="B11" s="95"/>
      <c r="C11" s="95"/>
      <c r="D11" s="95"/>
      <c r="E11" s="95"/>
      <c r="F11" s="95"/>
      <c r="G11" s="95"/>
      <c r="H11" s="97">
        <v>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239.35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9" x14ac:dyDescent="0.25">
      <c r="A17" s="79" t="s">
        <v>8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79" t="s">
        <v>9</v>
      </c>
      <c r="B18" s="80"/>
      <c r="C18" s="80"/>
      <c r="D18" s="80"/>
      <c r="E18" s="80"/>
      <c r="F18" s="80"/>
      <c r="G18" s="165"/>
      <c r="H18" s="87"/>
      <c r="I18" s="88"/>
    </row>
    <row r="19" spans="1:9" x14ac:dyDescent="0.25">
      <c r="A19" s="89" t="s">
        <v>0</v>
      </c>
      <c r="B19" s="90"/>
      <c r="C19" s="90"/>
      <c r="D19" s="90"/>
      <c r="E19" s="90"/>
      <c r="F19" s="90"/>
      <c r="G19" s="166"/>
      <c r="H19" s="87"/>
      <c r="I19" s="88"/>
    </row>
    <row r="20" spans="1:9" x14ac:dyDescent="0.25">
      <c r="A20" s="79" t="s">
        <v>52</v>
      </c>
      <c r="B20" s="80"/>
      <c r="C20" s="80"/>
      <c r="D20" s="80"/>
      <c r="E20" s="80"/>
      <c r="F20" s="80"/>
      <c r="G20" s="165"/>
      <c r="H20" s="14"/>
      <c r="I20" s="15"/>
    </row>
    <row r="21" spans="1:9" x14ac:dyDescent="0.25">
      <c r="A21" s="4" t="s">
        <v>11</v>
      </c>
      <c r="B21" s="5"/>
      <c r="C21" s="5"/>
      <c r="D21" s="5"/>
      <c r="E21" s="5"/>
      <c r="F21" s="5"/>
      <c r="G21" s="5"/>
      <c r="H21" s="14">
        <v>979.65</v>
      </c>
      <c r="I21" s="15"/>
    </row>
    <row r="22" spans="1:9" x14ac:dyDescent="0.25">
      <c r="A22" s="4" t="s">
        <v>17</v>
      </c>
      <c r="B22" s="5"/>
      <c r="C22" s="5"/>
      <c r="D22" s="5"/>
      <c r="E22" s="5"/>
      <c r="F22" s="5"/>
      <c r="G22" s="5"/>
      <c r="H22" s="7"/>
      <c r="I22" s="8"/>
    </row>
    <row r="23" spans="1:9" x14ac:dyDescent="0.25">
      <c r="A23" s="4" t="s">
        <v>18</v>
      </c>
      <c r="B23" s="5"/>
      <c r="C23" s="5"/>
      <c r="D23" s="5"/>
      <c r="E23" s="5"/>
      <c r="F23" s="5"/>
      <c r="G23" s="5"/>
      <c r="H23" s="57"/>
      <c r="I23" s="58"/>
    </row>
    <row r="24" spans="1:9" x14ac:dyDescent="0.25">
      <c r="A24" s="4" t="s">
        <v>12</v>
      </c>
      <c r="B24" s="5"/>
      <c r="C24" s="5"/>
      <c r="D24" s="5"/>
      <c r="E24" s="5"/>
      <c r="F24" s="5"/>
      <c r="G24" s="5"/>
      <c r="H24" s="14">
        <v>6322.64</v>
      </c>
      <c r="I24" s="15"/>
    </row>
    <row r="25" spans="1:9" x14ac:dyDescent="0.25">
      <c r="A25" s="4" t="s">
        <v>50</v>
      </c>
      <c r="B25" s="5"/>
      <c r="C25" s="5"/>
      <c r="D25" s="5"/>
      <c r="E25" s="5"/>
      <c r="F25" s="5"/>
      <c r="G25" s="5"/>
      <c r="H25" s="7">
        <v>22154.04</v>
      </c>
      <c r="I25" s="8"/>
    </row>
    <row r="26" spans="1:9" x14ac:dyDescent="0.25">
      <c r="A26" s="4" t="s">
        <v>13</v>
      </c>
      <c r="B26" s="5"/>
      <c r="C26" s="5"/>
      <c r="D26" s="5"/>
      <c r="E26" s="5"/>
      <c r="F26" s="5"/>
      <c r="G26" s="5"/>
      <c r="H26" s="57">
        <v>6801.29</v>
      </c>
      <c r="I26" s="58"/>
    </row>
    <row r="27" spans="1:9" ht="15.75" thickBot="1" x14ac:dyDescent="0.3">
      <c r="A27" s="70" t="s">
        <v>49</v>
      </c>
      <c r="B27" s="71"/>
      <c r="C27" s="71"/>
      <c r="D27" s="71"/>
      <c r="E27" s="71"/>
      <c r="F27" s="71"/>
      <c r="G27" s="71"/>
      <c r="H27" s="73">
        <v>523.13</v>
      </c>
      <c r="I27" s="74"/>
    </row>
    <row r="28" spans="1:9" ht="15.75" thickBot="1" x14ac:dyDescent="0.3">
      <c r="A28" s="65" t="s">
        <v>63</v>
      </c>
      <c r="B28" s="66"/>
      <c r="C28" s="66"/>
      <c r="D28" s="66"/>
      <c r="E28" s="66"/>
      <c r="F28" s="66"/>
      <c r="G28" s="67"/>
      <c r="H28" s="92">
        <v>4711.7299999999996</v>
      </c>
      <c r="I28" s="164"/>
    </row>
    <row r="29" spans="1:9" ht="15.75" thickBot="1" x14ac:dyDescent="0.3">
      <c r="A29" s="140"/>
      <c r="B29" s="141"/>
      <c r="C29" s="141"/>
      <c r="D29" s="141"/>
      <c r="E29" s="141"/>
      <c r="F29" s="141"/>
      <c r="G29" s="142"/>
      <c r="H29" s="149"/>
      <c r="I29" s="151"/>
    </row>
    <row r="30" spans="1:9" ht="15.75" thickBot="1" x14ac:dyDescent="0.3">
      <c r="A30" s="26" t="s">
        <v>66</v>
      </c>
      <c r="B30" s="27"/>
      <c r="C30" s="27"/>
      <c r="D30" s="27"/>
      <c r="E30" s="27"/>
      <c r="F30" s="27"/>
      <c r="G30" s="27"/>
      <c r="H30" s="29">
        <v>0</v>
      </c>
      <c r="I30" s="30"/>
    </row>
    <row r="31" spans="1:9" ht="15.75" thickBot="1" x14ac:dyDescent="0.3">
      <c r="A31" s="94" t="s">
        <v>74</v>
      </c>
      <c r="B31" s="95"/>
      <c r="C31" s="95"/>
      <c r="D31" s="95"/>
      <c r="E31" s="95"/>
      <c r="F31" s="95"/>
      <c r="G31" s="96"/>
      <c r="H31" s="12"/>
      <c r="I31" s="13"/>
    </row>
    <row r="32" spans="1:9" ht="15.75" thickBot="1" x14ac:dyDescent="0.3">
      <c r="A32" s="26" t="s">
        <v>14</v>
      </c>
      <c r="B32" s="27"/>
      <c r="C32" s="27"/>
      <c r="D32" s="27"/>
      <c r="E32" s="27"/>
      <c r="F32" s="27"/>
      <c r="G32" s="27"/>
      <c r="H32" s="29">
        <f>H10+H30</f>
        <v>37020.1</v>
      </c>
      <c r="I32" s="30"/>
    </row>
    <row r="33" spans="1:9" x14ac:dyDescent="0.25">
      <c r="A33" s="59"/>
      <c r="B33" s="60"/>
      <c r="C33" s="60"/>
      <c r="D33" s="60"/>
      <c r="E33" s="60"/>
      <c r="F33" s="60"/>
      <c r="G33" s="60"/>
      <c r="H33" s="108"/>
      <c r="I33" s="109"/>
    </row>
    <row r="34" spans="1:9" x14ac:dyDescent="0.25">
      <c r="A34" s="36" t="s">
        <v>131</v>
      </c>
      <c r="B34" s="37"/>
      <c r="C34" s="37"/>
      <c r="D34" s="37"/>
      <c r="E34" s="37"/>
      <c r="F34" s="37"/>
      <c r="G34" s="37"/>
      <c r="H34" s="39">
        <f>H4+H10-H28</f>
        <v>481877.02999999997</v>
      </c>
      <c r="I34" s="45"/>
    </row>
    <row r="35" spans="1:9" x14ac:dyDescent="0.25">
      <c r="A35" s="36" t="s">
        <v>132</v>
      </c>
      <c r="B35" s="37"/>
      <c r="C35" s="37"/>
      <c r="D35" s="37"/>
      <c r="E35" s="37"/>
      <c r="F35" s="37"/>
      <c r="G35" s="37"/>
      <c r="H35" s="114">
        <f>H6+H7-H30</f>
        <v>112427.83</v>
      </c>
      <c r="I35" s="115"/>
    </row>
    <row r="36" spans="1:9" x14ac:dyDescent="0.25">
      <c r="A36" s="116"/>
      <c r="B36" s="162"/>
      <c r="C36" s="162"/>
      <c r="D36" s="162"/>
      <c r="E36" s="162"/>
      <c r="F36" s="162"/>
      <c r="G36" s="163"/>
      <c r="H36" s="116"/>
      <c r="I36" s="117"/>
    </row>
    <row r="37" spans="1:9" x14ac:dyDescent="0.25">
      <c r="A37" s="79" t="s">
        <v>15</v>
      </c>
      <c r="B37" s="80"/>
      <c r="C37" s="80"/>
      <c r="D37" s="80"/>
      <c r="E37" s="80"/>
      <c r="F37" s="80"/>
      <c r="G37" s="165"/>
      <c r="H37" s="87"/>
      <c r="I37" s="88"/>
    </row>
    <row r="38" spans="1:9" x14ac:dyDescent="0.25">
      <c r="A38" s="4" t="s">
        <v>16</v>
      </c>
      <c r="B38" s="5"/>
      <c r="C38" s="5"/>
      <c r="D38" s="5"/>
      <c r="E38" s="5"/>
      <c r="F38" s="5"/>
      <c r="G38" s="5"/>
      <c r="H38" s="39">
        <v>12</v>
      </c>
      <c r="I38" s="40"/>
    </row>
    <row r="39" spans="1:9" ht="15.75" thickBot="1" x14ac:dyDescent="0.3">
      <c r="A39" s="52" t="s">
        <v>54</v>
      </c>
      <c r="B39" s="53"/>
      <c r="C39" s="53"/>
      <c r="D39" s="53"/>
      <c r="E39" s="53"/>
      <c r="F39" s="53"/>
      <c r="G39" s="53"/>
      <c r="H39" s="106">
        <f>(H30/H7+H10/H28)*H38</f>
        <v>94.284095226169583</v>
      </c>
      <c r="I39" s="107"/>
    </row>
    <row r="42" spans="1:9" x14ac:dyDescent="0.25">
      <c r="A42" s="46" t="s">
        <v>19</v>
      </c>
      <c r="B42" s="46"/>
      <c r="C42" s="46"/>
      <c r="G42" s="46" t="s">
        <v>20</v>
      </c>
      <c r="H42" s="46"/>
      <c r="I42" s="46"/>
    </row>
  </sheetData>
  <mergeCells count="7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21:G21"/>
    <mergeCell ref="H21:I21"/>
    <mergeCell ref="A22:G22"/>
    <mergeCell ref="H22:I22"/>
    <mergeCell ref="A18:G18"/>
    <mergeCell ref="H18:I18"/>
    <mergeCell ref="A19:G19"/>
    <mergeCell ref="H19:I19"/>
    <mergeCell ref="A20:G20"/>
    <mergeCell ref="H20:I20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2:G32"/>
    <mergeCell ref="H32:I32"/>
    <mergeCell ref="H31:I31"/>
    <mergeCell ref="A31:G31"/>
    <mergeCell ref="A33:G33"/>
    <mergeCell ref="H33:I33"/>
    <mergeCell ref="A34:G34"/>
    <mergeCell ref="H34:I34"/>
    <mergeCell ref="A35:G35"/>
    <mergeCell ref="H35:I35"/>
    <mergeCell ref="A39:G39"/>
    <mergeCell ref="H39:I39"/>
    <mergeCell ref="A42:C42"/>
    <mergeCell ref="G42:I42"/>
    <mergeCell ref="A36:G36"/>
    <mergeCell ref="H36:I36"/>
    <mergeCell ref="A37:G37"/>
    <mergeCell ref="H37:I37"/>
    <mergeCell ref="A38:G38"/>
    <mergeCell ref="H38:I38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22" sqref="A22:G22"/>
    </sheetView>
  </sheetViews>
  <sheetFormatPr defaultRowHeight="15" x14ac:dyDescent="0.25"/>
  <sheetData>
    <row r="1" spans="1:9" ht="18.75" x14ac:dyDescent="0.3">
      <c r="A1" s="99" t="s">
        <v>70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172" t="s">
        <v>2</v>
      </c>
      <c r="I3" s="173"/>
    </row>
    <row r="4" spans="1:9" x14ac:dyDescent="0.25">
      <c r="A4" s="187" t="s">
        <v>122</v>
      </c>
      <c r="B4" s="188"/>
      <c r="C4" s="188"/>
      <c r="D4" s="188"/>
      <c r="E4" s="188"/>
      <c r="F4" s="188"/>
      <c r="G4" s="189"/>
      <c r="H4" s="44">
        <v>178687.15</v>
      </c>
      <c r="I4" s="45"/>
    </row>
    <row r="5" spans="1:9" x14ac:dyDescent="0.25">
      <c r="A5" s="44"/>
      <c r="B5" s="103"/>
      <c r="C5" s="103"/>
      <c r="D5" s="103"/>
      <c r="E5" s="103"/>
      <c r="F5" s="103"/>
      <c r="G5" s="45"/>
      <c r="H5" s="7"/>
      <c r="I5" s="8"/>
    </row>
    <row r="6" spans="1:9" x14ac:dyDescent="0.25">
      <c r="A6" s="41" t="s">
        <v>133</v>
      </c>
      <c r="B6" s="42"/>
      <c r="C6" s="42"/>
      <c r="D6" s="42"/>
      <c r="E6" s="42"/>
      <c r="F6" s="42"/>
      <c r="G6" s="43"/>
      <c r="H6" s="39">
        <v>44689</v>
      </c>
      <c r="I6" s="40"/>
    </row>
    <row r="7" spans="1:9" x14ac:dyDescent="0.25">
      <c r="A7" s="79" t="s">
        <v>53</v>
      </c>
      <c r="B7" s="80"/>
      <c r="C7" s="80"/>
      <c r="D7" s="80"/>
      <c r="E7" s="80"/>
      <c r="F7" s="80"/>
      <c r="G7" s="81"/>
      <c r="H7" s="14">
        <v>2640</v>
      </c>
      <c r="I7" s="15"/>
    </row>
    <row r="8" spans="1:9" ht="15.75" thickBot="1" x14ac:dyDescent="0.3">
      <c r="A8" s="79"/>
      <c r="B8" s="80"/>
      <c r="C8" s="80"/>
      <c r="D8" s="80"/>
      <c r="E8" s="80"/>
      <c r="F8" s="80"/>
      <c r="G8" s="81"/>
      <c r="H8" s="87"/>
      <c r="I8" s="88"/>
    </row>
    <row r="9" spans="1:9" ht="15.75" thickBot="1" x14ac:dyDescent="0.3">
      <c r="A9" s="65" t="s">
        <v>71</v>
      </c>
      <c r="B9" s="66"/>
      <c r="C9" s="66"/>
      <c r="D9" s="66"/>
      <c r="E9" s="66"/>
      <c r="F9" s="66"/>
      <c r="G9" s="67"/>
      <c r="H9" s="92">
        <f>H10+H11+H12+H13+H14+H16+H17+H18+H30+H20+H21+H22+H23+H24+H25+H26+H19</f>
        <v>108590.1</v>
      </c>
      <c r="I9" s="112"/>
    </row>
    <row r="10" spans="1:9" x14ac:dyDescent="0.25">
      <c r="A10" s="94" t="s">
        <v>3</v>
      </c>
      <c r="B10" s="95"/>
      <c r="C10" s="95"/>
      <c r="D10" s="95"/>
      <c r="E10" s="95"/>
      <c r="F10" s="95"/>
      <c r="G10" s="96"/>
      <c r="H10" s="97"/>
      <c r="I10" s="98"/>
    </row>
    <row r="11" spans="1:9" x14ac:dyDescent="0.25">
      <c r="A11" s="79" t="s">
        <v>4</v>
      </c>
      <c r="B11" s="80"/>
      <c r="C11" s="80"/>
      <c r="D11" s="80"/>
      <c r="E11" s="80"/>
      <c r="F11" s="80"/>
      <c r="G11" s="81"/>
      <c r="H11" s="87"/>
      <c r="I11" s="88"/>
    </row>
    <row r="12" spans="1:9" x14ac:dyDescent="0.25">
      <c r="A12" s="79" t="s">
        <v>5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6</v>
      </c>
      <c r="B13" s="80"/>
      <c r="C13" s="80"/>
      <c r="D13" s="80"/>
      <c r="E13" s="80"/>
      <c r="F13" s="80"/>
      <c r="G13" s="81"/>
      <c r="H13" s="87">
        <v>742.81</v>
      </c>
      <c r="I13" s="88"/>
    </row>
    <row r="14" spans="1:9" x14ac:dyDescent="0.25">
      <c r="A14" s="84" t="s">
        <v>7</v>
      </c>
      <c r="B14" s="85"/>
      <c r="C14" s="85"/>
      <c r="D14" s="85"/>
      <c r="E14" s="85"/>
      <c r="F14" s="85"/>
      <c r="G14" s="86"/>
      <c r="H14" s="87"/>
      <c r="I14" s="88"/>
    </row>
    <row r="15" spans="1:9" x14ac:dyDescent="0.25">
      <c r="A15" s="84"/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79" t="s">
        <v>8</v>
      </c>
      <c r="B16" s="80"/>
      <c r="C16" s="80"/>
      <c r="D16" s="80"/>
      <c r="E16" s="80"/>
      <c r="F16" s="80"/>
      <c r="G16" s="81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91"/>
      <c r="H18" s="87"/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81"/>
      <c r="H19" s="14">
        <v>1836</v>
      </c>
      <c r="I19" s="15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4">
        <v>2705.7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19">
        <v>18233.52</v>
      </c>
      <c r="I23" s="20"/>
    </row>
    <row r="24" spans="1:9" x14ac:dyDescent="0.25">
      <c r="A24" s="4" t="s">
        <v>50</v>
      </c>
      <c r="B24" s="5"/>
      <c r="C24" s="5"/>
      <c r="D24" s="5"/>
      <c r="E24" s="5"/>
      <c r="F24" s="5"/>
      <c r="G24" s="6"/>
      <c r="H24" s="7">
        <v>63888.82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302">
        <v>19613.87</v>
      </c>
      <c r="I25" s="303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1569.38</v>
      </c>
      <c r="I26" s="74"/>
    </row>
    <row r="27" spans="1:9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92">
        <v>77996.600000000006</v>
      </c>
      <c r="I27" s="164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8"/>
      <c r="H29" s="29">
        <f>H31</f>
        <v>89277</v>
      </c>
      <c r="I29" s="30"/>
    </row>
    <row r="30" spans="1:9" x14ac:dyDescent="0.25">
      <c r="A30" s="94" t="s">
        <v>82</v>
      </c>
      <c r="B30" s="95"/>
      <c r="C30" s="95"/>
      <c r="D30" s="95"/>
      <c r="E30" s="95"/>
      <c r="F30" s="95"/>
      <c r="G30" s="96"/>
      <c r="H30" s="108"/>
      <c r="I30" s="109"/>
    </row>
    <row r="31" spans="1:9" x14ac:dyDescent="0.25">
      <c r="A31" s="4" t="s">
        <v>168</v>
      </c>
      <c r="B31" s="5"/>
      <c r="C31" s="5"/>
      <c r="D31" s="5"/>
      <c r="E31" s="5"/>
      <c r="F31" s="5"/>
      <c r="G31" s="6"/>
      <c r="H31" s="14">
        <v>89277</v>
      </c>
      <c r="I31" s="15"/>
    </row>
    <row r="32" spans="1:9" ht="15.75" thickBot="1" x14ac:dyDescent="0.3">
      <c r="A32" s="192"/>
      <c r="B32" s="193"/>
      <c r="C32" s="193"/>
      <c r="D32" s="193"/>
      <c r="E32" s="193"/>
      <c r="F32" s="193"/>
      <c r="G32" s="194"/>
      <c r="H32" s="195"/>
      <c r="I32" s="196"/>
    </row>
    <row r="33" spans="1:9" ht="15.75" thickBot="1" x14ac:dyDescent="0.3">
      <c r="A33" s="334"/>
      <c r="B33" s="335"/>
      <c r="C33" s="335"/>
      <c r="D33" s="335"/>
      <c r="E33" s="335"/>
      <c r="F33" s="335"/>
      <c r="G33" s="336"/>
      <c r="H33" s="337"/>
      <c r="I33" s="338"/>
    </row>
    <row r="34" spans="1:9" ht="15.75" thickBot="1" x14ac:dyDescent="0.3">
      <c r="A34" s="230" t="s">
        <v>108</v>
      </c>
      <c r="B34" s="231"/>
      <c r="C34" s="231"/>
      <c r="D34" s="231"/>
      <c r="E34" s="231"/>
      <c r="F34" s="231"/>
      <c r="G34" s="232"/>
      <c r="H34" s="29">
        <v>3653.94</v>
      </c>
      <c r="I34" s="30"/>
    </row>
    <row r="35" spans="1:9" x14ac:dyDescent="0.25">
      <c r="A35" s="41" t="s">
        <v>75</v>
      </c>
      <c r="B35" s="42"/>
      <c r="C35" s="42"/>
      <c r="D35" s="42"/>
      <c r="E35" s="42"/>
      <c r="F35" s="42"/>
      <c r="G35" s="43"/>
      <c r="H35" s="114">
        <v>12235.65</v>
      </c>
      <c r="I35" s="115"/>
    </row>
    <row r="36" spans="1:9" ht="15.75" thickBot="1" x14ac:dyDescent="0.3">
      <c r="A36" s="174" t="s">
        <v>76</v>
      </c>
      <c r="B36" s="175"/>
      <c r="C36" s="175"/>
      <c r="D36" s="175"/>
      <c r="E36" s="175"/>
      <c r="F36" s="175"/>
      <c r="G36" s="259"/>
      <c r="H36" s="176">
        <v>9884.2000000000007</v>
      </c>
      <c r="I36" s="177"/>
    </row>
    <row r="37" spans="1:9" ht="15.75" thickBot="1" x14ac:dyDescent="0.3">
      <c r="A37" s="21"/>
      <c r="B37" s="22"/>
      <c r="C37" s="22"/>
      <c r="D37" s="22"/>
      <c r="E37" s="22"/>
      <c r="F37" s="22"/>
      <c r="G37" s="23"/>
      <c r="H37" s="24"/>
      <c r="I37" s="25"/>
    </row>
    <row r="38" spans="1:9" ht="15.75" thickBot="1" x14ac:dyDescent="0.3">
      <c r="A38" s="26" t="s">
        <v>14</v>
      </c>
      <c r="B38" s="27"/>
      <c r="C38" s="27"/>
      <c r="D38" s="27"/>
      <c r="E38" s="27"/>
      <c r="F38" s="27"/>
      <c r="G38" s="28"/>
      <c r="H38" s="29">
        <f>H9+H29</f>
        <v>197867.1</v>
      </c>
      <c r="I38" s="30"/>
    </row>
    <row r="39" spans="1:9" x14ac:dyDescent="0.25">
      <c r="A39" s="59"/>
      <c r="B39" s="60"/>
      <c r="C39" s="60"/>
      <c r="D39" s="60"/>
      <c r="E39" s="60"/>
      <c r="F39" s="60"/>
      <c r="G39" s="61"/>
      <c r="H39" s="108"/>
      <c r="I39" s="109"/>
    </row>
    <row r="40" spans="1:9" x14ac:dyDescent="0.25">
      <c r="A40" s="36" t="s">
        <v>103</v>
      </c>
      <c r="B40" s="37"/>
      <c r="C40" s="37"/>
      <c r="D40" s="37"/>
      <c r="E40" s="37"/>
      <c r="F40" s="37"/>
      <c r="G40" s="38"/>
      <c r="H40" s="39">
        <f>H4+H9-H27</f>
        <v>209280.65</v>
      </c>
      <c r="I40" s="45"/>
    </row>
    <row r="41" spans="1:9" x14ac:dyDescent="0.25">
      <c r="A41" s="36" t="s">
        <v>121</v>
      </c>
      <c r="B41" s="37"/>
      <c r="C41" s="37"/>
      <c r="D41" s="37"/>
      <c r="E41" s="37"/>
      <c r="F41" s="37"/>
      <c r="G41" s="38"/>
      <c r="H41" s="114">
        <f>H29+H6-H7</f>
        <v>131326</v>
      </c>
      <c r="I41" s="115"/>
    </row>
    <row r="42" spans="1:9" x14ac:dyDescent="0.25">
      <c r="A42" s="171" t="s">
        <v>104</v>
      </c>
      <c r="B42" s="37"/>
      <c r="C42" s="37"/>
      <c r="D42" s="37"/>
      <c r="E42" s="37"/>
      <c r="F42" s="37"/>
      <c r="G42" s="37"/>
      <c r="H42" s="39">
        <f>H34+H35-H36</f>
        <v>6005.3899999999994</v>
      </c>
      <c r="I42" s="40"/>
    </row>
    <row r="43" spans="1:9" x14ac:dyDescent="0.25">
      <c r="A43" s="116"/>
      <c r="B43" s="162"/>
      <c r="C43" s="162"/>
      <c r="D43" s="162"/>
      <c r="E43" s="162"/>
      <c r="F43" s="162"/>
      <c r="G43" s="117"/>
      <c r="H43" s="116"/>
      <c r="I43" s="117"/>
    </row>
    <row r="44" spans="1:9" x14ac:dyDescent="0.25">
      <c r="A44" s="79" t="s">
        <v>15</v>
      </c>
      <c r="B44" s="80"/>
      <c r="C44" s="80"/>
      <c r="D44" s="80"/>
      <c r="E44" s="80"/>
      <c r="F44" s="80"/>
      <c r="G44" s="81"/>
      <c r="H44" s="87"/>
      <c r="I44" s="88"/>
    </row>
    <row r="45" spans="1:9" x14ac:dyDescent="0.25">
      <c r="A45" s="4" t="s">
        <v>16</v>
      </c>
      <c r="B45" s="5"/>
      <c r="C45" s="5"/>
      <c r="D45" s="5"/>
      <c r="E45" s="5"/>
      <c r="F45" s="5"/>
      <c r="G45" s="6"/>
      <c r="H45" s="39">
        <v>13.5</v>
      </c>
      <c r="I45" s="40"/>
    </row>
    <row r="46" spans="1:9" ht="15.75" thickBot="1" x14ac:dyDescent="0.3">
      <c r="A46" s="52" t="s">
        <v>54</v>
      </c>
      <c r="B46" s="53"/>
      <c r="C46" s="53"/>
      <c r="D46" s="53"/>
      <c r="E46" s="53"/>
      <c r="F46" s="53"/>
      <c r="G46" s="54"/>
      <c r="H46" s="106">
        <f>(H9/H27+H35/H36)*H45</f>
        <v>35.506908053501832</v>
      </c>
      <c r="I46" s="107"/>
    </row>
    <row r="49" spans="1:9" x14ac:dyDescent="0.25">
      <c r="A49" s="46" t="s">
        <v>19</v>
      </c>
      <c r="B49" s="46"/>
      <c r="C49" s="46"/>
      <c r="G49" s="46" t="s">
        <v>20</v>
      </c>
      <c r="H49" s="46"/>
      <c r="I49" s="46"/>
    </row>
  </sheetData>
  <mergeCells count="90">
    <mergeCell ref="A31:G31"/>
    <mergeCell ref="H31:I31"/>
    <mergeCell ref="A34:G34"/>
    <mergeCell ref="H34:I34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H17:I17"/>
    <mergeCell ref="A18:G18"/>
    <mergeCell ref="H18:I18"/>
    <mergeCell ref="A19:G19"/>
    <mergeCell ref="H19:I19"/>
    <mergeCell ref="A30:G30"/>
    <mergeCell ref="H30:I30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8:G38"/>
    <mergeCell ref="H38:I38"/>
    <mergeCell ref="A35:G35"/>
    <mergeCell ref="H35:I35"/>
    <mergeCell ref="A36:G36"/>
    <mergeCell ref="H36:I36"/>
    <mergeCell ref="A32:G32"/>
    <mergeCell ref="H32:I32"/>
    <mergeCell ref="A37:G37"/>
    <mergeCell ref="H37:I37"/>
    <mergeCell ref="A33:G33"/>
    <mergeCell ref="H33:I33"/>
    <mergeCell ref="A39:G39"/>
    <mergeCell ref="H39:I39"/>
    <mergeCell ref="A40:G40"/>
    <mergeCell ref="H40:I40"/>
    <mergeCell ref="A41:G41"/>
    <mergeCell ref="H41:I41"/>
    <mergeCell ref="A43:G43"/>
    <mergeCell ref="H43:I43"/>
    <mergeCell ref="A42:G42"/>
    <mergeCell ref="H42:I42"/>
    <mergeCell ref="A49:C49"/>
    <mergeCell ref="G49:I49"/>
    <mergeCell ref="A44:G44"/>
    <mergeCell ref="H44:I44"/>
    <mergeCell ref="A45:G45"/>
    <mergeCell ref="H45:I45"/>
    <mergeCell ref="A46:G46"/>
    <mergeCell ref="H46:I46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5" workbookViewId="0">
      <selection activeCell="J21" sqref="J21"/>
    </sheetView>
  </sheetViews>
  <sheetFormatPr defaultRowHeight="15" x14ac:dyDescent="0.25"/>
  <sheetData>
    <row r="1" spans="1:9" ht="18.75" x14ac:dyDescent="0.3">
      <c r="A1" s="99" t="s">
        <v>72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187" t="s">
        <v>122</v>
      </c>
      <c r="B4" s="188"/>
      <c r="C4" s="188"/>
      <c r="D4" s="188"/>
      <c r="E4" s="188"/>
      <c r="F4" s="188"/>
      <c r="G4" s="189"/>
      <c r="H4" s="181">
        <v>73078.58</v>
      </c>
      <c r="I4" s="178"/>
    </row>
    <row r="5" spans="1:9" x14ac:dyDescent="0.25">
      <c r="A5" s="44"/>
      <c r="B5" s="103"/>
      <c r="C5" s="103"/>
      <c r="D5" s="103"/>
      <c r="E5" s="103"/>
      <c r="F5" s="103"/>
      <c r="G5" s="45"/>
      <c r="H5" s="7"/>
      <c r="I5" s="8"/>
    </row>
    <row r="6" spans="1:9" x14ac:dyDescent="0.25">
      <c r="A6" s="41" t="s">
        <v>88</v>
      </c>
      <c r="B6" s="42"/>
      <c r="C6" s="42"/>
      <c r="D6" s="42"/>
      <c r="E6" s="42"/>
      <c r="F6" s="42"/>
      <c r="G6" s="43"/>
      <c r="H6" s="39">
        <v>293778</v>
      </c>
      <c r="I6" s="40"/>
    </row>
    <row r="7" spans="1:9" x14ac:dyDescent="0.25">
      <c r="A7" s="79" t="s">
        <v>53</v>
      </c>
      <c r="B7" s="80"/>
      <c r="C7" s="80"/>
      <c r="D7" s="80"/>
      <c r="E7" s="80"/>
      <c r="F7" s="80"/>
      <c r="G7" s="81"/>
      <c r="H7" s="14">
        <v>95640</v>
      </c>
      <c r="I7" s="15"/>
    </row>
    <row r="8" spans="1:9" ht="15.75" thickBot="1" x14ac:dyDescent="0.3">
      <c r="A8" s="79"/>
      <c r="B8" s="80"/>
      <c r="C8" s="80"/>
      <c r="D8" s="80"/>
      <c r="E8" s="80"/>
      <c r="F8" s="80"/>
      <c r="G8" s="81"/>
      <c r="H8" s="87"/>
      <c r="I8" s="88"/>
    </row>
    <row r="9" spans="1:9" ht="15.75" thickBot="1" x14ac:dyDescent="0.3">
      <c r="A9" s="65" t="s">
        <v>64</v>
      </c>
      <c r="B9" s="66"/>
      <c r="C9" s="66"/>
      <c r="D9" s="66"/>
      <c r="E9" s="66"/>
      <c r="F9" s="66"/>
      <c r="G9" s="67"/>
      <c r="H9" s="92">
        <f>H10+H11+H12+H13+H14+H16+H17+H18+H20+H21+H22+H23+H24+H25+H26+H19</f>
        <v>84809.71</v>
      </c>
      <c r="I9" s="112"/>
    </row>
    <row r="10" spans="1:9" x14ac:dyDescent="0.25">
      <c r="A10" s="94" t="s">
        <v>3</v>
      </c>
      <c r="B10" s="95"/>
      <c r="C10" s="95"/>
      <c r="D10" s="95"/>
      <c r="E10" s="95"/>
      <c r="F10" s="95"/>
      <c r="G10" s="96"/>
      <c r="H10" s="97">
        <v>840</v>
      </c>
      <c r="I10" s="98"/>
    </row>
    <row r="11" spans="1:9" x14ac:dyDescent="0.25">
      <c r="A11" s="79" t="s">
        <v>4</v>
      </c>
      <c r="B11" s="80"/>
      <c r="C11" s="80"/>
      <c r="D11" s="80"/>
      <c r="E11" s="80"/>
      <c r="F11" s="80"/>
      <c r="G11" s="81"/>
      <c r="H11" s="87"/>
      <c r="I11" s="88"/>
    </row>
    <row r="12" spans="1:9" x14ac:dyDescent="0.25">
      <c r="A12" s="79" t="s">
        <v>5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6</v>
      </c>
      <c r="B13" s="80"/>
      <c r="C13" s="80"/>
      <c r="D13" s="80"/>
      <c r="E13" s="80"/>
      <c r="F13" s="80"/>
      <c r="G13" s="81"/>
      <c r="H13" s="87">
        <v>742.81</v>
      </c>
      <c r="I13" s="88"/>
    </row>
    <row r="14" spans="1:9" x14ac:dyDescent="0.25">
      <c r="A14" s="84" t="s">
        <v>7</v>
      </c>
      <c r="B14" s="85"/>
      <c r="C14" s="85"/>
      <c r="D14" s="85"/>
      <c r="E14" s="85"/>
      <c r="F14" s="85"/>
      <c r="G14" s="86"/>
      <c r="H14" s="87"/>
      <c r="I14" s="88"/>
    </row>
    <row r="15" spans="1:9" x14ac:dyDescent="0.25">
      <c r="A15" s="84"/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79" t="s">
        <v>8</v>
      </c>
      <c r="B16" s="80"/>
      <c r="C16" s="80"/>
      <c r="D16" s="80"/>
      <c r="E16" s="80"/>
      <c r="F16" s="80"/>
      <c r="G16" s="81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91"/>
      <c r="H18" s="87"/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81"/>
      <c r="H19" s="14">
        <v>1224</v>
      </c>
      <c r="I19" s="15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4">
        <v>2705.7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14">
        <v>13930.65</v>
      </c>
      <c r="I23" s="15"/>
    </row>
    <row r="24" spans="1:9" x14ac:dyDescent="0.25">
      <c r="A24" s="4" t="s">
        <v>50</v>
      </c>
      <c r="B24" s="5"/>
      <c r="C24" s="5"/>
      <c r="D24" s="5"/>
      <c r="E24" s="5"/>
      <c r="F24" s="5"/>
      <c r="G24" s="6"/>
      <c r="H24" s="7">
        <v>48811.91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57">
        <v>14985.26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1569.38</v>
      </c>
      <c r="I26" s="74"/>
    </row>
    <row r="27" spans="1:9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92">
        <v>77451.83</v>
      </c>
      <c r="I27" s="164"/>
    </row>
    <row r="28" spans="1:9" ht="15.75" thickBot="1" x14ac:dyDescent="0.3">
      <c r="A28" s="149"/>
      <c r="B28" s="150"/>
      <c r="C28" s="150"/>
      <c r="D28" s="150"/>
      <c r="E28" s="150"/>
      <c r="F28" s="150"/>
      <c r="G28" s="151"/>
      <c r="H28" s="62"/>
      <c r="I28" s="64"/>
    </row>
    <row r="29" spans="1:9" ht="15.75" thickBot="1" x14ac:dyDescent="0.3">
      <c r="A29" s="26" t="s">
        <v>66</v>
      </c>
      <c r="B29" s="27"/>
      <c r="C29" s="27"/>
      <c r="D29" s="27"/>
      <c r="E29" s="27"/>
      <c r="F29" s="27"/>
      <c r="G29" s="28"/>
      <c r="H29" s="29">
        <f>H31+H32+H33</f>
        <v>1220</v>
      </c>
      <c r="I29" s="30"/>
    </row>
    <row r="30" spans="1:9" x14ac:dyDescent="0.25">
      <c r="A30" s="4" t="s">
        <v>81</v>
      </c>
      <c r="B30" s="5"/>
      <c r="C30" s="5"/>
      <c r="D30" s="5"/>
      <c r="E30" s="5"/>
      <c r="F30" s="5"/>
      <c r="G30" s="6"/>
      <c r="H30" s="114"/>
      <c r="I30" s="115"/>
    </row>
    <row r="31" spans="1:9" x14ac:dyDescent="0.25">
      <c r="A31" s="16" t="s">
        <v>170</v>
      </c>
      <c r="B31" s="17"/>
      <c r="C31" s="17"/>
      <c r="D31" s="17"/>
      <c r="E31" s="17"/>
      <c r="F31" s="17"/>
      <c r="G31" s="18"/>
      <c r="H31" s="19">
        <v>660</v>
      </c>
      <c r="I31" s="20"/>
    </row>
    <row r="32" spans="1:9" x14ac:dyDescent="0.25">
      <c r="A32" s="4" t="s">
        <v>169</v>
      </c>
      <c r="B32" s="5"/>
      <c r="C32" s="5"/>
      <c r="D32" s="5"/>
      <c r="E32" s="5"/>
      <c r="F32" s="5"/>
      <c r="G32" s="6"/>
      <c r="H32" s="185">
        <v>280</v>
      </c>
      <c r="I32" s="186"/>
    </row>
    <row r="33" spans="1:9" x14ac:dyDescent="0.25">
      <c r="A33" s="4" t="s">
        <v>158</v>
      </c>
      <c r="B33" s="5"/>
      <c r="C33" s="5"/>
      <c r="D33" s="5"/>
      <c r="E33" s="5"/>
      <c r="F33" s="5"/>
      <c r="G33" s="6"/>
      <c r="H33" s="14">
        <v>280</v>
      </c>
      <c r="I33" s="15"/>
    </row>
    <row r="34" spans="1:9" ht="15.75" thickBot="1" x14ac:dyDescent="0.3">
      <c r="A34" s="167"/>
      <c r="B34" s="168"/>
      <c r="C34" s="168"/>
      <c r="D34" s="168"/>
      <c r="E34" s="168"/>
      <c r="F34" s="168"/>
      <c r="G34" s="326"/>
      <c r="H34" s="304"/>
      <c r="I34" s="305"/>
    </row>
    <row r="35" spans="1:9" x14ac:dyDescent="0.25">
      <c r="A35" s="187" t="s">
        <v>134</v>
      </c>
      <c r="B35" s="188"/>
      <c r="C35" s="188"/>
      <c r="D35" s="188"/>
      <c r="E35" s="188"/>
      <c r="F35" s="188"/>
      <c r="G35" s="189"/>
      <c r="H35" s="197">
        <v>4917.6499999999996</v>
      </c>
      <c r="I35" s="198"/>
    </row>
    <row r="36" spans="1:9" x14ac:dyDescent="0.25">
      <c r="A36" s="36" t="s">
        <v>75</v>
      </c>
      <c r="B36" s="37"/>
      <c r="C36" s="37"/>
      <c r="D36" s="37"/>
      <c r="E36" s="37"/>
      <c r="F36" s="37"/>
      <c r="G36" s="38"/>
      <c r="H36" s="39">
        <v>14659.65</v>
      </c>
      <c r="I36" s="40"/>
    </row>
    <row r="37" spans="1:9" ht="15.75" thickBot="1" x14ac:dyDescent="0.3">
      <c r="A37" s="174" t="s">
        <v>76</v>
      </c>
      <c r="B37" s="175"/>
      <c r="C37" s="175"/>
      <c r="D37" s="175"/>
      <c r="E37" s="175"/>
      <c r="F37" s="175"/>
      <c r="G37" s="259"/>
      <c r="H37" s="176">
        <v>12010.52</v>
      </c>
      <c r="I37" s="177"/>
    </row>
    <row r="38" spans="1:9" ht="15.75" thickBot="1" x14ac:dyDescent="0.3">
      <c r="A38" s="70"/>
      <c r="B38" s="71"/>
      <c r="C38" s="71"/>
      <c r="D38" s="71"/>
      <c r="E38" s="71"/>
      <c r="F38" s="71"/>
      <c r="G38" s="72"/>
      <c r="H38" s="306"/>
      <c r="I38" s="307"/>
    </row>
    <row r="39" spans="1:9" ht="15.75" thickBot="1" x14ac:dyDescent="0.3">
      <c r="A39" s="26" t="s">
        <v>14</v>
      </c>
      <c r="B39" s="27"/>
      <c r="C39" s="27"/>
      <c r="D39" s="27"/>
      <c r="E39" s="27"/>
      <c r="F39" s="27"/>
      <c r="G39" s="28"/>
      <c r="H39" s="29">
        <v>0</v>
      </c>
      <c r="I39" s="30"/>
    </row>
    <row r="40" spans="1:9" x14ac:dyDescent="0.25">
      <c r="A40" s="59"/>
      <c r="B40" s="60"/>
      <c r="C40" s="60"/>
      <c r="D40" s="60"/>
      <c r="E40" s="60"/>
      <c r="F40" s="60"/>
      <c r="G40" s="61"/>
      <c r="H40" s="108"/>
      <c r="I40" s="109"/>
    </row>
    <row r="41" spans="1:9" x14ac:dyDescent="0.25">
      <c r="A41" s="36" t="s">
        <v>178</v>
      </c>
      <c r="B41" s="37"/>
      <c r="C41" s="37"/>
      <c r="D41" s="37"/>
      <c r="E41" s="37"/>
      <c r="F41" s="37"/>
      <c r="G41" s="38"/>
      <c r="H41" s="39">
        <f>H4+H9-H27</f>
        <v>80436.460000000006</v>
      </c>
      <c r="I41" s="45"/>
    </row>
    <row r="42" spans="1:9" x14ac:dyDescent="0.25">
      <c r="A42" s="36" t="s">
        <v>111</v>
      </c>
      <c r="B42" s="37"/>
      <c r="C42" s="37"/>
      <c r="D42" s="37"/>
      <c r="E42" s="37"/>
      <c r="F42" s="37"/>
      <c r="G42" s="38"/>
      <c r="H42" s="114">
        <f>H6+H7-H29</f>
        <v>388198</v>
      </c>
      <c r="I42" s="115"/>
    </row>
    <row r="43" spans="1:9" x14ac:dyDescent="0.25">
      <c r="A43" s="171" t="s">
        <v>104</v>
      </c>
      <c r="B43" s="37"/>
      <c r="C43" s="37"/>
      <c r="D43" s="37"/>
      <c r="E43" s="37"/>
      <c r="F43" s="37"/>
      <c r="G43" s="37"/>
      <c r="H43" s="39">
        <f>H35+H36-H37</f>
        <v>7566.7799999999988</v>
      </c>
      <c r="I43" s="40"/>
    </row>
    <row r="44" spans="1:9" x14ac:dyDescent="0.25">
      <c r="A44" s="116"/>
      <c r="B44" s="162"/>
      <c r="C44" s="162"/>
      <c r="D44" s="162"/>
      <c r="E44" s="162"/>
      <c r="F44" s="162"/>
      <c r="G44" s="117"/>
      <c r="H44" s="116"/>
      <c r="I44" s="117"/>
    </row>
    <row r="45" spans="1:9" x14ac:dyDescent="0.25">
      <c r="A45" s="79" t="s">
        <v>15</v>
      </c>
      <c r="B45" s="80"/>
      <c r="C45" s="80"/>
      <c r="D45" s="80"/>
      <c r="E45" s="80"/>
      <c r="F45" s="80"/>
      <c r="G45" s="81"/>
      <c r="H45" s="87"/>
      <c r="I45" s="88"/>
    </row>
    <row r="46" spans="1:9" x14ac:dyDescent="0.25">
      <c r="A46" s="4" t="s">
        <v>16</v>
      </c>
      <c r="B46" s="5"/>
      <c r="C46" s="5"/>
      <c r="D46" s="5"/>
      <c r="E46" s="5"/>
      <c r="F46" s="5"/>
      <c r="G46" s="6"/>
      <c r="H46" s="39">
        <v>11.5</v>
      </c>
      <c r="I46" s="40"/>
    </row>
    <row r="47" spans="1:9" ht="15.75" thickBot="1" x14ac:dyDescent="0.3">
      <c r="A47" s="52" t="s">
        <v>54</v>
      </c>
      <c r="B47" s="53"/>
      <c r="C47" s="53"/>
      <c r="D47" s="53"/>
      <c r="E47" s="53"/>
      <c r="F47" s="53"/>
      <c r="G47" s="54"/>
      <c r="H47" s="106">
        <f>(H36/H37+H9/H27)*H46</f>
        <v>26.629019384810512</v>
      </c>
      <c r="I47" s="107"/>
    </row>
    <row r="50" spans="1:9" x14ac:dyDescent="0.25">
      <c r="A50" s="46" t="s">
        <v>19</v>
      </c>
      <c r="B50" s="46"/>
      <c r="C50" s="46"/>
      <c r="G50" s="46" t="s">
        <v>20</v>
      </c>
      <c r="H50" s="46"/>
      <c r="I50" s="46"/>
    </row>
  </sheetData>
  <mergeCells count="92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8:G18"/>
    <mergeCell ref="H18:I18"/>
    <mergeCell ref="A11:G11"/>
    <mergeCell ref="H11:I11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H17:I17"/>
    <mergeCell ref="A19:G19"/>
    <mergeCell ref="H19:I19"/>
    <mergeCell ref="A20:G20"/>
    <mergeCell ref="H20:I20"/>
    <mergeCell ref="A25:G25"/>
    <mergeCell ref="H25:I25"/>
    <mergeCell ref="A24:G24"/>
    <mergeCell ref="H24:I24"/>
    <mergeCell ref="A21:G21"/>
    <mergeCell ref="H21:I21"/>
    <mergeCell ref="A22:G22"/>
    <mergeCell ref="H22:I22"/>
    <mergeCell ref="A23:G23"/>
    <mergeCell ref="H23:I23"/>
    <mergeCell ref="A26:G26"/>
    <mergeCell ref="H26:I26"/>
    <mergeCell ref="A27:G27"/>
    <mergeCell ref="H27:I27"/>
    <mergeCell ref="A28:G28"/>
    <mergeCell ref="H28:I28"/>
    <mergeCell ref="A29:G29"/>
    <mergeCell ref="H29:I29"/>
    <mergeCell ref="A39:G39"/>
    <mergeCell ref="H39:I39"/>
    <mergeCell ref="A30:G30"/>
    <mergeCell ref="H30:I30"/>
    <mergeCell ref="A36:G36"/>
    <mergeCell ref="H36:I36"/>
    <mergeCell ref="A40:G40"/>
    <mergeCell ref="H40:I40"/>
    <mergeCell ref="A31:G31"/>
    <mergeCell ref="H31:I31"/>
    <mergeCell ref="A32:G32"/>
    <mergeCell ref="H32:I32"/>
    <mergeCell ref="A33:G33"/>
    <mergeCell ref="H33:I33"/>
    <mergeCell ref="A34:G34"/>
    <mergeCell ref="H34:I34"/>
    <mergeCell ref="A37:G37"/>
    <mergeCell ref="H37:I37"/>
    <mergeCell ref="A38:G38"/>
    <mergeCell ref="H38:I38"/>
    <mergeCell ref="A35:G35"/>
    <mergeCell ref="H35:I35"/>
    <mergeCell ref="A50:C50"/>
    <mergeCell ref="G50:I50"/>
    <mergeCell ref="A45:G45"/>
    <mergeCell ref="H45:I45"/>
    <mergeCell ref="A46:G46"/>
    <mergeCell ref="H46:I46"/>
    <mergeCell ref="A47:G47"/>
    <mergeCell ref="H47:I47"/>
    <mergeCell ref="A41:G41"/>
    <mergeCell ref="H41:I41"/>
    <mergeCell ref="A42:G42"/>
    <mergeCell ref="H42:I42"/>
    <mergeCell ref="A44:G44"/>
    <mergeCell ref="H44:I44"/>
    <mergeCell ref="A43:G43"/>
    <mergeCell ref="H43:I43"/>
  </mergeCells>
  <pageMargins left="0.70866141732283472" right="0.70866141732283472" top="0.74803149606299213" bottom="0.35433070866141736" header="0.31496062992125984" footer="0.31496062992125984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8" workbookViewId="0">
      <selection activeCell="K45" sqref="K45"/>
    </sheetView>
  </sheetViews>
  <sheetFormatPr defaultRowHeight="15" x14ac:dyDescent="0.25"/>
  <sheetData>
    <row r="1" spans="1:9" ht="18.75" x14ac:dyDescent="0.3">
      <c r="A1" s="99" t="s">
        <v>73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172" t="s">
        <v>2</v>
      </c>
      <c r="I3" s="173"/>
    </row>
    <row r="4" spans="1:9" x14ac:dyDescent="0.25">
      <c r="A4" s="187" t="s">
        <v>135</v>
      </c>
      <c r="B4" s="188"/>
      <c r="C4" s="188"/>
      <c r="D4" s="188"/>
      <c r="E4" s="188"/>
      <c r="F4" s="188"/>
      <c r="G4" s="189"/>
      <c r="H4" s="44">
        <v>208392.25</v>
      </c>
      <c r="I4" s="45"/>
    </row>
    <row r="5" spans="1:9" x14ac:dyDescent="0.25">
      <c r="A5" s="44"/>
      <c r="B5" s="103"/>
      <c r="C5" s="103"/>
      <c r="D5" s="103"/>
      <c r="E5" s="103"/>
      <c r="F5" s="103"/>
      <c r="G5" s="45"/>
      <c r="H5" s="7"/>
      <c r="I5" s="8"/>
    </row>
    <row r="6" spans="1:9" x14ac:dyDescent="0.25">
      <c r="A6" s="41" t="s">
        <v>136</v>
      </c>
      <c r="B6" s="42"/>
      <c r="C6" s="42"/>
      <c r="D6" s="42"/>
      <c r="E6" s="42"/>
      <c r="F6" s="42"/>
      <c r="G6" s="43"/>
      <c r="H6" s="39">
        <v>128163.25</v>
      </c>
      <c r="I6" s="40"/>
    </row>
    <row r="7" spans="1:9" x14ac:dyDescent="0.25">
      <c r="A7" s="79" t="s">
        <v>33</v>
      </c>
      <c r="B7" s="80"/>
      <c r="C7" s="80"/>
      <c r="D7" s="80"/>
      <c r="E7" s="80"/>
      <c r="F7" s="80"/>
      <c r="G7" s="81"/>
      <c r="H7" s="19">
        <v>16532.68</v>
      </c>
      <c r="I7" s="20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9">
        <v>3360</v>
      </c>
      <c r="I8" s="20"/>
    </row>
    <row r="9" spans="1:9" ht="15.75" thickBot="1" x14ac:dyDescent="0.3">
      <c r="A9" s="44"/>
      <c r="B9" s="103"/>
      <c r="C9" s="103"/>
      <c r="D9" s="103"/>
      <c r="E9" s="103"/>
      <c r="F9" s="103"/>
      <c r="G9" s="45"/>
      <c r="H9" s="39"/>
      <c r="I9" s="40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92">
        <f>H11+H12+H13+H14+H15+H17+H18+H19+H31+H21+H22+H23+H24+H25+H26+H27+H20</f>
        <v>113471.1</v>
      </c>
      <c r="I10" s="112"/>
    </row>
    <row r="11" spans="1:9" x14ac:dyDescent="0.25">
      <c r="A11" s="94" t="s">
        <v>3</v>
      </c>
      <c r="B11" s="95"/>
      <c r="C11" s="95"/>
      <c r="D11" s="95"/>
      <c r="E11" s="95"/>
      <c r="F11" s="95"/>
      <c r="G11" s="96"/>
      <c r="H11" s="97">
        <v>1540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8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79" t="s">
        <v>9</v>
      </c>
      <c r="B18" s="80"/>
      <c r="C18" s="80"/>
      <c r="D18" s="80"/>
      <c r="E18" s="80"/>
      <c r="F18" s="80"/>
      <c r="G18" s="81"/>
      <c r="H18" s="87"/>
      <c r="I18" s="88"/>
    </row>
    <row r="19" spans="1:9" x14ac:dyDescent="0.25">
      <c r="A19" s="89" t="s">
        <v>0</v>
      </c>
      <c r="B19" s="90"/>
      <c r="C19" s="90"/>
      <c r="D19" s="90"/>
      <c r="E19" s="90"/>
      <c r="F19" s="90"/>
      <c r="G19" s="91"/>
      <c r="H19" s="87"/>
      <c r="I19" s="88"/>
    </row>
    <row r="20" spans="1:9" x14ac:dyDescent="0.25">
      <c r="A20" s="79" t="s">
        <v>52</v>
      </c>
      <c r="B20" s="80"/>
      <c r="C20" s="80"/>
      <c r="D20" s="80"/>
      <c r="E20" s="80"/>
      <c r="F20" s="80"/>
      <c r="G20" s="81"/>
      <c r="H20" s="14">
        <v>1302</v>
      </c>
      <c r="I20" s="15"/>
    </row>
    <row r="21" spans="1:9" x14ac:dyDescent="0.25">
      <c r="A21" s="4" t="s">
        <v>11</v>
      </c>
      <c r="B21" s="5"/>
      <c r="C21" s="5"/>
      <c r="D21" s="5"/>
      <c r="E21" s="5"/>
      <c r="F21" s="5"/>
      <c r="G21" s="6"/>
      <c r="H21" s="14">
        <v>3358.8</v>
      </c>
      <c r="I21" s="15"/>
    </row>
    <row r="22" spans="1:9" x14ac:dyDescent="0.25">
      <c r="A22" s="4" t="s">
        <v>17</v>
      </c>
      <c r="B22" s="5"/>
      <c r="C22" s="5"/>
      <c r="D22" s="5"/>
      <c r="E22" s="5"/>
      <c r="F22" s="5"/>
      <c r="G22" s="6"/>
      <c r="H22" s="7"/>
      <c r="I22" s="8"/>
    </row>
    <row r="23" spans="1:9" x14ac:dyDescent="0.25">
      <c r="A23" s="4" t="s">
        <v>18</v>
      </c>
      <c r="B23" s="5"/>
      <c r="C23" s="5"/>
      <c r="D23" s="5"/>
      <c r="E23" s="5"/>
      <c r="F23" s="5"/>
      <c r="G23" s="6"/>
      <c r="H23" s="57"/>
      <c r="I23" s="58"/>
    </row>
    <row r="24" spans="1:9" x14ac:dyDescent="0.25">
      <c r="A24" s="4" t="s">
        <v>12</v>
      </c>
      <c r="B24" s="5"/>
      <c r="C24" s="5"/>
      <c r="D24" s="5"/>
      <c r="E24" s="5"/>
      <c r="F24" s="5"/>
      <c r="G24" s="6"/>
      <c r="H24" s="14">
        <v>18810.939999999999</v>
      </c>
      <c r="I24" s="15"/>
    </row>
    <row r="25" spans="1:9" x14ac:dyDescent="0.25">
      <c r="A25" s="4" t="s">
        <v>50</v>
      </c>
      <c r="B25" s="5"/>
      <c r="C25" s="5"/>
      <c r="D25" s="5"/>
      <c r="E25" s="5"/>
      <c r="F25" s="5"/>
      <c r="G25" s="6"/>
      <c r="H25" s="7">
        <v>65912.070000000007</v>
      </c>
      <c r="I25" s="8"/>
    </row>
    <row r="26" spans="1:9" x14ac:dyDescent="0.25">
      <c r="A26" s="4" t="s">
        <v>13</v>
      </c>
      <c r="B26" s="5"/>
      <c r="C26" s="5"/>
      <c r="D26" s="5"/>
      <c r="E26" s="5"/>
      <c r="F26" s="5"/>
      <c r="G26" s="6"/>
      <c r="H26" s="57">
        <v>20235.099999999999</v>
      </c>
      <c r="I26" s="58"/>
    </row>
    <row r="27" spans="1:9" ht="15.75" thickBot="1" x14ac:dyDescent="0.3">
      <c r="A27" s="70" t="s">
        <v>49</v>
      </c>
      <c r="B27" s="71"/>
      <c r="C27" s="71"/>
      <c r="D27" s="71"/>
      <c r="E27" s="71"/>
      <c r="F27" s="71"/>
      <c r="G27" s="72"/>
      <c r="H27" s="73">
        <v>1569.38</v>
      </c>
      <c r="I27" s="74"/>
    </row>
    <row r="28" spans="1:9" ht="15.75" thickBot="1" x14ac:dyDescent="0.3">
      <c r="A28" s="65" t="s">
        <v>63</v>
      </c>
      <c r="B28" s="66"/>
      <c r="C28" s="66"/>
      <c r="D28" s="66"/>
      <c r="E28" s="66"/>
      <c r="F28" s="66"/>
      <c r="G28" s="67"/>
      <c r="H28" s="68">
        <v>88052.11</v>
      </c>
      <c r="I28" s="69"/>
    </row>
    <row r="29" spans="1:9" ht="15.75" thickBot="1" x14ac:dyDescent="0.3">
      <c r="A29" s="62"/>
      <c r="B29" s="63"/>
      <c r="C29" s="63"/>
      <c r="D29" s="63"/>
      <c r="E29" s="63"/>
      <c r="F29" s="63"/>
      <c r="G29" s="64"/>
      <c r="H29" s="62"/>
      <c r="I29" s="64"/>
    </row>
    <row r="30" spans="1:9" ht="15.75" thickBot="1" x14ac:dyDescent="0.3">
      <c r="A30" s="26" t="s">
        <v>83</v>
      </c>
      <c r="B30" s="27"/>
      <c r="C30" s="27"/>
      <c r="D30" s="27"/>
      <c r="E30" s="27"/>
      <c r="F30" s="27"/>
      <c r="G30" s="28"/>
      <c r="H30" s="29">
        <f>H32+H33</f>
        <v>5516</v>
      </c>
      <c r="I30" s="30"/>
    </row>
    <row r="31" spans="1:9" x14ac:dyDescent="0.25">
      <c r="A31" s="167" t="s">
        <v>85</v>
      </c>
      <c r="B31" s="168"/>
      <c r="C31" s="168"/>
      <c r="D31" s="168"/>
      <c r="E31" s="168"/>
      <c r="F31" s="168"/>
      <c r="G31" s="326"/>
      <c r="H31" s="136"/>
      <c r="I31" s="137"/>
    </row>
    <row r="32" spans="1:9" x14ac:dyDescent="0.25">
      <c r="A32" s="16" t="s">
        <v>171</v>
      </c>
      <c r="B32" s="17"/>
      <c r="C32" s="17"/>
      <c r="D32" s="17"/>
      <c r="E32" s="17"/>
      <c r="F32" s="17"/>
      <c r="G32" s="18"/>
      <c r="H32" s="19">
        <v>2716</v>
      </c>
      <c r="I32" s="20"/>
    </row>
    <row r="33" spans="1:9" x14ac:dyDescent="0.25">
      <c r="A33" s="16" t="s">
        <v>172</v>
      </c>
      <c r="B33" s="17"/>
      <c r="C33" s="17"/>
      <c r="D33" s="17"/>
      <c r="E33" s="17"/>
      <c r="F33" s="17"/>
      <c r="G33" s="18"/>
      <c r="H33" s="19">
        <v>2800</v>
      </c>
      <c r="I33" s="20"/>
    </row>
    <row r="34" spans="1:9" ht="15.75" thickBot="1" x14ac:dyDescent="0.3">
      <c r="A34" s="192"/>
      <c r="B34" s="193"/>
      <c r="C34" s="193"/>
      <c r="D34" s="193"/>
      <c r="E34" s="193"/>
      <c r="F34" s="193"/>
      <c r="G34" s="194"/>
      <c r="H34" s="195"/>
      <c r="I34" s="196"/>
    </row>
    <row r="35" spans="1:9" x14ac:dyDescent="0.25">
      <c r="A35" s="187" t="s">
        <v>108</v>
      </c>
      <c r="B35" s="188"/>
      <c r="C35" s="188"/>
      <c r="D35" s="188"/>
      <c r="E35" s="188"/>
      <c r="F35" s="188"/>
      <c r="G35" s="189"/>
      <c r="H35" s="197">
        <v>4862.42</v>
      </c>
      <c r="I35" s="198"/>
    </row>
    <row r="36" spans="1:9" x14ac:dyDescent="0.25">
      <c r="A36" s="36" t="s">
        <v>75</v>
      </c>
      <c r="B36" s="37"/>
      <c r="C36" s="37"/>
      <c r="D36" s="37"/>
      <c r="E36" s="37"/>
      <c r="F36" s="37"/>
      <c r="G36" s="38"/>
      <c r="H36" s="39">
        <v>14075.19</v>
      </c>
      <c r="I36" s="40"/>
    </row>
    <row r="37" spans="1:9" ht="15.75" thickBot="1" x14ac:dyDescent="0.3">
      <c r="A37" s="174" t="s">
        <v>76</v>
      </c>
      <c r="B37" s="175"/>
      <c r="C37" s="175"/>
      <c r="D37" s="175"/>
      <c r="E37" s="175"/>
      <c r="F37" s="175"/>
      <c r="G37" s="259"/>
      <c r="H37" s="106">
        <v>11953.9</v>
      </c>
      <c r="I37" s="107"/>
    </row>
    <row r="38" spans="1:9" ht="15.75" thickBot="1" x14ac:dyDescent="0.3">
      <c r="A38" s="21"/>
      <c r="B38" s="22"/>
      <c r="C38" s="22"/>
      <c r="D38" s="22"/>
      <c r="E38" s="22"/>
      <c r="F38" s="22"/>
      <c r="G38" s="23"/>
      <c r="H38" s="24"/>
      <c r="I38" s="25"/>
    </row>
    <row r="39" spans="1:9" ht="15.75" thickBot="1" x14ac:dyDescent="0.3">
      <c r="A39" s="26" t="s">
        <v>14</v>
      </c>
      <c r="B39" s="27"/>
      <c r="C39" s="27"/>
      <c r="D39" s="27"/>
      <c r="E39" s="27"/>
      <c r="F39" s="27"/>
      <c r="G39" s="28"/>
      <c r="H39" s="29">
        <f>H10+H30</f>
        <v>118987.1</v>
      </c>
      <c r="I39" s="30"/>
    </row>
    <row r="40" spans="1:9" x14ac:dyDescent="0.25">
      <c r="A40" s="59"/>
      <c r="B40" s="60"/>
      <c r="C40" s="60"/>
      <c r="D40" s="60"/>
      <c r="E40" s="60"/>
      <c r="F40" s="60"/>
      <c r="G40" s="61"/>
      <c r="H40" s="108"/>
      <c r="I40" s="109"/>
    </row>
    <row r="41" spans="1:9" x14ac:dyDescent="0.25">
      <c r="A41" s="36" t="s">
        <v>103</v>
      </c>
      <c r="B41" s="37"/>
      <c r="C41" s="37"/>
      <c r="D41" s="37"/>
      <c r="E41" s="37"/>
      <c r="F41" s="37"/>
      <c r="G41" s="38"/>
      <c r="H41" s="39">
        <f>H4+H10-H28</f>
        <v>233811.24</v>
      </c>
      <c r="I41" s="45"/>
    </row>
    <row r="42" spans="1:9" x14ac:dyDescent="0.25">
      <c r="A42" s="36" t="s">
        <v>137</v>
      </c>
      <c r="B42" s="37"/>
      <c r="C42" s="37"/>
      <c r="D42" s="37"/>
      <c r="E42" s="37"/>
      <c r="F42" s="37"/>
      <c r="G42" s="38"/>
      <c r="H42" s="114">
        <f>H6+H30-H7-H8</f>
        <v>113786.57</v>
      </c>
      <c r="I42" s="115"/>
    </row>
    <row r="43" spans="1:9" x14ac:dyDescent="0.25">
      <c r="A43" s="171" t="s">
        <v>104</v>
      </c>
      <c r="B43" s="37"/>
      <c r="C43" s="37"/>
      <c r="D43" s="37"/>
      <c r="E43" s="37"/>
      <c r="F43" s="37"/>
      <c r="G43" s="37"/>
      <c r="H43" s="39">
        <f>H35+H36-H37</f>
        <v>6983.7100000000009</v>
      </c>
      <c r="I43" s="40"/>
    </row>
    <row r="44" spans="1:9" x14ac:dyDescent="0.25">
      <c r="A44" s="116"/>
      <c r="B44" s="162"/>
      <c r="C44" s="162"/>
      <c r="D44" s="162"/>
      <c r="E44" s="162"/>
      <c r="F44" s="162"/>
      <c r="G44" s="117"/>
      <c r="H44" s="116"/>
      <c r="I44" s="117"/>
    </row>
    <row r="45" spans="1:9" x14ac:dyDescent="0.25">
      <c r="A45" s="79" t="s">
        <v>15</v>
      </c>
      <c r="B45" s="80"/>
      <c r="C45" s="80"/>
      <c r="D45" s="80"/>
      <c r="E45" s="80"/>
      <c r="F45" s="80"/>
      <c r="G45" s="81"/>
      <c r="H45" s="87"/>
      <c r="I45" s="88"/>
    </row>
    <row r="46" spans="1:9" x14ac:dyDescent="0.25">
      <c r="A46" s="4" t="s">
        <v>16</v>
      </c>
      <c r="B46" s="5"/>
      <c r="C46" s="5"/>
      <c r="D46" s="5"/>
      <c r="E46" s="5"/>
      <c r="F46" s="5"/>
      <c r="G46" s="6"/>
      <c r="H46" s="39">
        <v>13.5</v>
      </c>
      <c r="I46" s="40"/>
    </row>
    <row r="47" spans="1:9" ht="15.75" thickBot="1" x14ac:dyDescent="0.3">
      <c r="A47" s="52" t="s">
        <v>54</v>
      </c>
      <c r="B47" s="53"/>
      <c r="C47" s="53"/>
      <c r="D47" s="53"/>
      <c r="E47" s="53"/>
      <c r="F47" s="53"/>
      <c r="G47" s="54"/>
      <c r="H47" s="106">
        <f>(H10/H28+H30/H7+H36/H37)*H46</f>
        <v>37.797020866554718</v>
      </c>
      <c r="I47" s="107"/>
    </row>
    <row r="50" spans="1:9" x14ac:dyDescent="0.25">
      <c r="A50" s="46" t="s">
        <v>19</v>
      </c>
      <c r="B50" s="46"/>
      <c r="C50" s="46"/>
      <c r="G50" s="46" t="s">
        <v>20</v>
      </c>
      <c r="H50" s="46"/>
      <c r="I50" s="46"/>
    </row>
  </sheetData>
  <mergeCells count="92">
    <mergeCell ref="A34:G34"/>
    <mergeCell ref="H34:I34"/>
    <mergeCell ref="A38:G38"/>
    <mergeCell ref="H38:I38"/>
    <mergeCell ref="A43:G43"/>
    <mergeCell ref="H43:I43"/>
    <mergeCell ref="H39:I39"/>
    <mergeCell ref="A39:G39"/>
    <mergeCell ref="A36:G36"/>
    <mergeCell ref="H36:I36"/>
    <mergeCell ref="A37:G37"/>
    <mergeCell ref="H37:I37"/>
    <mergeCell ref="A40:G40"/>
    <mergeCell ref="H40:I40"/>
    <mergeCell ref="A41:G41"/>
    <mergeCell ref="H41:I41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21:G21"/>
    <mergeCell ref="H21:I21"/>
    <mergeCell ref="A22:G22"/>
    <mergeCell ref="H22:I22"/>
    <mergeCell ref="A18:G18"/>
    <mergeCell ref="H18:I18"/>
    <mergeCell ref="A19:G19"/>
    <mergeCell ref="H19:I19"/>
    <mergeCell ref="A20:G20"/>
    <mergeCell ref="H20:I20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33:G33"/>
    <mergeCell ref="H33:I33"/>
    <mergeCell ref="A29:G29"/>
    <mergeCell ref="H29:I29"/>
    <mergeCell ref="A30:G30"/>
    <mergeCell ref="H30:I30"/>
    <mergeCell ref="A32:G32"/>
    <mergeCell ref="H32:I32"/>
    <mergeCell ref="A31:G31"/>
    <mergeCell ref="H31:I31"/>
    <mergeCell ref="A50:C50"/>
    <mergeCell ref="G50:I50"/>
    <mergeCell ref="A44:G44"/>
    <mergeCell ref="H44:I44"/>
    <mergeCell ref="A45:G45"/>
    <mergeCell ref="H45:I45"/>
    <mergeCell ref="A46:G46"/>
    <mergeCell ref="H46:I46"/>
    <mergeCell ref="A35:G35"/>
    <mergeCell ref="H35:I35"/>
    <mergeCell ref="A42:G42"/>
    <mergeCell ref="H42:I42"/>
    <mergeCell ref="A47:G47"/>
    <mergeCell ref="H47:I47"/>
  </mergeCells>
  <pageMargins left="0.70866141732283472" right="0.70866141732283472" top="0.74803149606299213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2" workbookViewId="0">
      <selection activeCell="H42" sqref="H42:I42"/>
    </sheetView>
  </sheetViews>
  <sheetFormatPr defaultRowHeight="15" x14ac:dyDescent="0.25"/>
  <sheetData>
    <row r="1" spans="1:9" ht="18.75" x14ac:dyDescent="0.3">
      <c r="A1" s="99" t="s">
        <v>34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36" t="s">
        <v>122</v>
      </c>
      <c r="B4" s="37"/>
      <c r="C4" s="37"/>
      <c r="D4" s="37"/>
      <c r="E4" s="37"/>
      <c r="F4" s="37"/>
      <c r="G4" s="38"/>
      <c r="H4" s="12">
        <v>177977.48</v>
      </c>
      <c r="I4" s="102"/>
    </row>
    <row r="5" spans="1:9" x14ac:dyDescent="0.25">
      <c r="A5" s="44"/>
      <c r="B5" s="103"/>
      <c r="C5" s="103"/>
      <c r="D5" s="103"/>
      <c r="E5" s="103"/>
      <c r="F5" s="103"/>
      <c r="G5" s="45"/>
      <c r="H5" s="7"/>
      <c r="I5" s="8"/>
    </row>
    <row r="6" spans="1:9" x14ac:dyDescent="0.25">
      <c r="A6" s="36" t="s">
        <v>98</v>
      </c>
      <c r="B6" s="37"/>
      <c r="C6" s="37"/>
      <c r="D6" s="37"/>
      <c r="E6" s="37"/>
      <c r="F6" s="37"/>
      <c r="G6" s="38"/>
      <c r="H6" s="44">
        <v>310392.03000000003</v>
      </c>
      <c r="I6" s="45"/>
    </row>
    <row r="7" spans="1:9" x14ac:dyDescent="0.25">
      <c r="A7" s="36" t="s">
        <v>67</v>
      </c>
      <c r="B7" s="37"/>
      <c r="C7" s="37"/>
      <c r="D7" s="37"/>
      <c r="E7" s="37"/>
      <c r="F7" s="37"/>
      <c r="G7" s="38"/>
      <c r="H7" s="116">
        <v>16725.189999999999</v>
      </c>
      <c r="I7" s="117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4620</v>
      </c>
      <c r="I8" s="15"/>
    </row>
    <row r="9" spans="1:9" ht="15.75" thickBot="1" x14ac:dyDescent="0.3">
      <c r="A9" s="4"/>
      <c r="B9" s="5"/>
      <c r="C9" s="5"/>
      <c r="D9" s="5"/>
      <c r="E9" s="5"/>
      <c r="F9" s="5"/>
      <c r="G9" s="6"/>
      <c r="H9" s="87"/>
      <c r="I9" s="88"/>
    </row>
    <row r="10" spans="1:9" ht="15.75" thickBot="1" x14ac:dyDescent="0.3">
      <c r="A10" s="26" t="s">
        <v>64</v>
      </c>
      <c r="B10" s="27"/>
      <c r="C10" s="27"/>
      <c r="D10" s="27"/>
      <c r="E10" s="27"/>
      <c r="F10" s="27"/>
      <c r="G10" s="28"/>
      <c r="H10" s="92">
        <f>H11+H12+H13+H14+H15+H25+H24+H18+H31+H20+H21+H22+H23+H26+H19</f>
        <v>76003.5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6"/>
      <c r="H11" s="97">
        <v>0</v>
      </c>
      <c r="I11" s="98"/>
    </row>
    <row r="12" spans="1:9" x14ac:dyDescent="0.25">
      <c r="A12" s="4" t="s">
        <v>4</v>
      </c>
      <c r="B12" s="5"/>
      <c r="C12" s="5"/>
      <c r="D12" s="5"/>
      <c r="E12" s="5"/>
      <c r="F12" s="5"/>
      <c r="G12" s="6"/>
      <c r="H12" s="87"/>
      <c r="I12" s="88"/>
    </row>
    <row r="13" spans="1:9" x14ac:dyDescent="0.25">
      <c r="A13" s="4" t="s">
        <v>5</v>
      </c>
      <c r="B13" s="5"/>
      <c r="C13" s="5"/>
      <c r="D13" s="5"/>
      <c r="E13" s="5"/>
      <c r="F13" s="5"/>
      <c r="G13" s="6"/>
      <c r="H13" s="87"/>
      <c r="I13" s="88"/>
    </row>
    <row r="14" spans="1:9" x14ac:dyDescent="0.25">
      <c r="A14" s="4" t="s">
        <v>6</v>
      </c>
      <c r="B14" s="5"/>
      <c r="C14" s="5"/>
      <c r="D14" s="5"/>
      <c r="E14" s="5"/>
      <c r="F14" s="5"/>
      <c r="G14" s="6"/>
      <c r="H14" s="87">
        <v>742.81</v>
      </c>
      <c r="I14" s="88"/>
    </row>
    <row r="15" spans="1:9" x14ac:dyDescent="0.25">
      <c r="A15" s="124" t="s">
        <v>7</v>
      </c>
      <c r="B15" s="125"/>
      <c r="C15" s="125"/>
      <c r="D15" s="125"/>
      <c r="E15" s="125"/>
      <c r="F15" s="125"/>
      <c r="G15" s="126"/>
      <c r="H15" s="87"/>
      <c r="I15" s="88"/>
    </row>
    <row r="16" spans="1:9" x14ac:dyDescent="0.25">
      <c r="A16" s="127"/>
      <c r="B16" s="128"/>
      <c r="C16" s="128"/>
      <c r="D16" s="128"/>
      <c r="E16" s="128"/>
      <c r="F16" s="128"/>
      <c r="G16" s="129"/>
      <c r="H16" s="87"/>
      <c r="I16" s="88"/>
    </row>
    <row r="17" spans="1:9" x14ac:dyDescent="0.25">
      <c r="A17" s="4" t="s">
        <v>9</v>
      </c>
      <c r="B17" s="5"/>
      <c r="C17" s="5"/>
      <c r="D17" s="5"/>
      <c r="E17" s="5"/>
      <c r="F17" s="5"/>
      <c r="G17" s="6"/>
      <c r="H17" s="87"/>
      <c r="I17" s="88"/>
    </row>
    <row r="18" spans="1:9" x14ac:dyDescent="0.25">
      <c r="A18" s="130" t="s">
        <v>0</v>
      </c>
      <c r="B18" s="131"/>
      <c r="C18" s="131"/>
      <c r="D18" s="131"/>
      <c r="E18" s="131"/>
      <c r="F18" s="131"/>
      <c r="G18" s="132"/>
      <c r="H18" s="87">
        <v>0</v>
      </c>
      <c r="I18" s="88"/>
    </row>
    <row r="19" spans="1:9" x14ac:dyDescent="0.25">
      <c r="A19" s="4" t="s">
        <v>51</v>
      </c>
      <c r="B19" s="5"/>
      <c r="C19" s="5"/>
      <c r="D19" s="5"/>
      <c r="E19" s="5"/>
      <c r="F19" s="5"/>
      <c r="G19" s="6"/>
      <c r="H19" s="7">
        <v>1016.16</v>
      </c>
      <c r="I19" s="8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4">
        <v>2239.1999999999998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7">
        <v>12623.77</v>
      </c>
      <c r="I23" s="8"/>
    </row>
    <row r="24" spans="1:9" x14ac:dyDescent="0.25">
      <c r="A24" s="4" t="s">
        <v>55</v>
      </c>
      <c r="B24" s="5"/>
      <c r="C24" s="5"/>
      <c r="D24" s="5"/>
      <c r="E24" s="5"/>
      <c r="F24" s="5"/>
      <c r="G24" s="6"/>
      <c r="H24" s="7">
        <v>44232.72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57">
        <v>13579.46</v>
      </c>
      <c r="I25" s="58"/>
    </row>
    <row r="26" spans="1:9" ht="15.75" thickBot="1" x14ac:dyDescent="0.3">
      <c r="A26" s="52" t="s">
        <v>49</v>
      </c>
      <c r="B26" s="53"/>
      <c r="C26" s="53"/>
      <c r="D26" s="53"/>
      <c r="E26" s="53"/>
      <c r="F26" s="53"/>
      <c r="G26" s="54"/>
      <c r="H26" s="73">
        <v>1569.38</v>
      </c>
      <c r="I26" s="74"/>
    </row>
    <row r="27" spans="1:9" ht="15.75" thickBot="1" x14ac:dyDescent="0.3">
      <c r="A27" s="26" t="s">
        <v>63</v>
      </c>
      <c r="B27" s="27"/>
      <c r="C27" s="27"/>
      <c r="D27" s="27"/>
      <c r="E27" s="27"/>
      <c r="F27" s="27"/>
      <c r="G27" s="28"/>
      <c r="H27" s="68">
        <v>66810.86</v>
      </c>
      <c r="I27" s="69"/>
    </row>
    <row r="28" spans="1:9" ht="15.75" thickBot="1" x14ac:dyDescent="0.3">
      <c r="A28" s="149"/>
      <c r="B28" s="150"/>
      <c r="C28" s="150"/>
      <c r="D28" s="150"/>
      <c r="E28" s="150"/>
      <c r="F28" s="150"/>
      <c r="G28" s="151"/>
      <c r="H28" s="149"/>
      <c r="I28" s="151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8"/>
      <c r="H29" s="29">
        <f>H32</f>
        <v>724</v>
      </c>
      <c r="I29" s="30"/>
    </row>
    <row r="30" spans="1:9" x14ac:dyDescent="0.25">
      <c r="A30" s="9" t="s">
        <v>82</v>
      </c>
      <c r="B30" s="10"/>
      <c r="C30" s="10"/>
      <c r="D30" s="10"/>
      <c r="E30" s="10"/>
      <c r="F30" s="10"/>
      <c r="G30" s="11"/>
      <c r="H30" s="12"/>
      <c r="I30" s="13"/>
    </row>
    <row r="31" spans="1:9" x14ac:dyDescent="0.25">
      <c r="A31" s="133" t="s">
        <v>81</v>
      </c>
      <c r="B31" s="134"/>
      <c r="C31" s="134"/>
      <c r="D31" s="134"/>
      <c r="E31" s="134"/>
      <c r="F31" s="134"/>
      <c r="G31" s="135"/>
      <c r="H31" s="136"/>
      <c r="I31" s="137"/>
    </row>
    <row r="32" spans="1:9" x14ac:dyDescent="0.25">
      <c r="A32" s="16" t="s">
        <v>145</v>
      </c>
      <c r="B32" s="17"/>
      <c r="C32" s="17"/>
      <c r="D32" s="17"/>
      <c r="E32" s="17"/>
      <c r="F32" s="17"/>
      <c r="G32" s="18"/>
      <c r="H32" s="19">
        <v>724</v>
      </c>
      <c r="I32" s="20"/>
    </row>
    <row r="33" spans="1:9" ht="15.75" thickBot="1" x14ac:dyDescent="0.3">
      <c r="A33" s="143"/>
      <c r="B33" s="144"/>
      <c r="C33" s="144"/>
      <c r="D33" s="144"/>
      <c r="E33" s="144"/>
      <c r="F33" s="144"/>
      <c r="G33" s="145"/>
      <c r="H33" s="146"/>
      <c r="I33" s="147"/>
    </row>
    <row r="34" spans="1:9" ht="15.75" thickBot="1" x14ac:dyDescent="0.3">
      <c r="A34" s="26" t="s">
        <v>96</v>
      </c>
      <c r="B34" s="27"/>
      <c r="C34" s="27"/>
      <c r="D34" s="27"/>
      <c r="E34" s="27"/>
      <c r="F34" s="27"/>
      <c r="G34" s="28"/>
      <c r="H34" s="29">
        <v>3486.85</v>
      </c>
      <c r="I34" s="30"/>
    </row>
    <row r="35" spans="1:9" ht="15.75" thickBot="1" x14ac:dyDescent="0.3">
      <c r="A35" s="26" t="s">
        <v>75</v>
      </c>
      <c r="B35" s="27"/>
      <c r="C35" s="27"/>
      <c r="D35" s="27"/>
      <c r="E35" s="27"/>
      <c r="F35" s="27"/>
      <c r="G35" s="28"/>
      <c r="H35" s="29">
        <v>11074.5</v>
      </c>
      <c r="I35" s="30"/>
    </row>
    <row r="36" spans="1:9" ht="15.75" thickBot="1" x14ac:dyDescent="0.3">
      <c r="A36" s="26" t="s">
        <v>76</v>
      </c>
      <c r="B36" s="27"/>
      <c r="C36" s="27"/>
      <c r="D36" s="27"/>
      <c r="E36" s="27"/>
      <c r="F36" s="27"/>
      <c r="G36" s="28"/>
      <c r="H36" s="29">
        <v>9927.15</v>
      </c>
      <c r="I36" s="30"/>
    </row>
    <row r="37" spans="1:9" ht="15.75" thickBot="1" x14ac:dyDescent="0.3">
      <c r="A37" s="140"/>
      <c r="B37" s="141"/>
      <c r="C37" s="141"/>
      <c r="D37" s="141"/>
      <c r="E37" s="141"/>
      <c r="F37" s="141"/>
      <c r="G37" s="142"/>
      <c r="H37" s="138"/>
      <c r="I37" s="139"/>
    </row>
    <row r="38" spans="1:9" ht="15.75" thickBot="1" x14ac:dyDescent="0.3">
      <c r="A38" s="26" t="s">
        <v>14</v>
      </c>
      <c r="B38" s="27"/>
      <c r="C38" s="27"/>
      <c r="D38" s="27"/>
      <c r="E38" s="27"/>
      <c r="F38" s="27"/>
      <c r="G38" s="28"/>
      <c r="H38" s="29">
        <f>H29+H10</f>
        <v>76727.5</v>
      </c>
      <c r="I38" s="30"/>
    </row>
    <row r="39" spans="1:9" x14ac:dyDescent="0.25">
      <c r="A39" s="108"/>
      <c r="B39" s="148"/>
      <c r="C39" s="148"/>
      <c r="D39" s="148"/>
      <c r="E39" s="148"/>
      <c r="F39" s="148"/>
      <c r="G39" s="109"/>
      <c r="H39" s="104"/>
      <c r="I39" s="105"/>
    </row>
    <row r="40" spans="1:9" ht="13.5" customHeight="1" x14ac:dyDescent="0.25">
      <c r="A40" s="36" t="s">
        <v>178</v>
      </c>
      <c r="B40" s="37"/>
      <c r="C40" s="37"/>
      <c r="D40" s="37"/>
      <c r="E40" s="37"/>
      <c r="F40" s="37"/>
      <c r="G40" s="38"/>
      <c r="H40" s="39">
        <f>H4+H10-H27</f>
        <v>187170.12</v>
      </c>
      <c r="I40" s="40"/>
    </row>
    <row r="41" spans="1:9" x14ac:dyDescent="0.25">
      <c r="A41" s="36" t="s">
        <v>90</v>
      </c>
      <c r="B41" s="37"/>
      <c r="C41" s="37"/>
      <c r="D41" s="37"/>
      <c r="E41" s="37"/>
      <c r="F41" s="37"/>
      <c r="G41" s="38"/>
      <c r="H41" s="39">
        <f>H6+H7+H8-H29</f>
        <v>331013.22000000003</v>
      </c>
      <c r="I41" s="40"/>
    </row>
    <row r="42" spans="1:9" x14ac:dyDescent="0.25">
      <c r="A42" s="36" t="s">
        <v>99</v>
      </c>
      <c r="B42" s="37"/>
      <c r="C42" s="37"/>
      <c r="D42" s="37"/>
      <c r="E42" s="37"/>
      <c r="F42" s="37"/>
      <c r="G42" s="38"/>
      <c r="H42" s="39">
        <f>H34+H35-H36</f>
        <v>4634.2000000000007</v>
      </c>
      <c r="I42" s="40"/>
    </row>
    <row r="43" spans="1:9" x14ac:dyDescent="0.25">
      <c r="A43" s="44"/>
      <c r="B43" s="103"/>
      <c r="C43" s="103"/>
      <c r="D43" s="103"/>
      <c r="E43" s="103"/>
      <c r="F43" s="103"/>
      <c r="G43" s="45"/>
      <c r="H43" s="44"/>
      <c r="I43" s="45"/>
    </row>
    <row r="44" spans="1:9" x14ac:dyDescent="0.25">
      <c r="A44" s="36" t="s">
        <v>15</v>
      </c>
      <c r="B44" s="37"/>
      <c r="C44" s="37"/>
      <c r="D44" s="37"/>
      <c r="E44" s="37"/>
      <c r="F44" s="37"/>
      <c r="G44" s="38"/>
      <c r="H44" s="7"/>
      <c r="I44" s="8"/>
    </row>
    <row r="45" spans="1:9" x14ac:dyDescent="0.25">
      <c r="A45" s="4" t="s">
        <v>16</v>
      </c>
      <c r="B45" s="5"/>
      <c r="C45" s="5"/>
      <c r="D45" s="5"/>
      <c r="E45" s="5"/>
      <c r="F45" s="5"/>
      <c r="G45" s="6"/>
      <c r="H45" s="39">
        <v>14</v>
      </c>
      <c r="I45" s="40"/>
    </row>
    <row r="46" spans="1:9" ht="15.75" thickBot="1" x14ac:dyDescent="0.3">
      <c r="A46" s="52" t="s">
        <v>54</v>
      </c>
      <c r="B46" s="53"/>
      <c r="C46" s="53"/>
      <c r="D46" s="53"/>
      <c r="E46" s="53"/>
      <c r="F46" s="53"/>
      <c r="G46" s="54"/>
      <c r="H46" s="106">
        <f>(H10/H27+H29/H7+H35/H36)*H45</f>
        <v>32.150397706939749</v>
      </c>
      <c r="I46" s="107"/>
    </row>
    <row r="49" spans="1:9" x14ac:dyDescent="0.25">
      <c r="A49" s="46" t="s">
        <v>19</v>
      </c>
      <c r="B49" s="46"/>
      <c r="C49" s="46"/>
      <c r="G49" s="46" t="s">
        <v>20</v>
      </c>
      <c r="H49" s="46"/>
      <c r="I49" s="46"/>
    </row>
  </sheetData>
  <mergeCells count="90">
    <mergeCell ref="A41:G41"/>
    <mergeCell ref="H41:I41"/>
    <mergeCell ref="A43:G43"/>
    <mergeCell ref="H43:I43"/>
    <mergeCell ref="A49:C49"/>
    <mergeCell ref="G49:I49"/>
    <mergeCell ref="A44:G44"/>
    <mergeCell ref="H44:I44"/>
    <mergeCell ref="A45:G45"/>
    <mergeCell ref="H45:I45"/>
    <mergeCell ref="A46:G46"/>
    <mergeCell ref="H46:I46"/>
    <mergeCell ref="A42:G42"/>
    <mergeCell ref="H42:I42"/>
    <mergeCell ref="A39:G39"/>
    <mergeCell ref="H39:I39"/>
    <mergeCell ref="A28:G28"/>
    <mergeCell ref="H28:I28"/>
    <mergeCell ref="A40:G40"/>
    <mergeCell ref="H40:I40"/>
    <mergeCell ref="A29:G29"/>
    <mergeCell ref="H29:I29"/>
    <mergeCell ref="A38:G38"/>
    <mergeCell ref="H38:I38"/>
    <mergeCell ref="A30:G30"/>
    <mergeCell ref="H30:I30"/>
    <mergeCell ref="A34:G34"/>
    <mergeCell ref="H34:I34"/>
    <mergeCell ref="A27:G27"/>
    <mergeCell ref="H27:I27"/>
    <mergeCell ref="A32:G32"/>
    <mergeCell ref="H32:I32"/>
    <mergeCell ref="H37:I37"/>
    <mergeCell ref="A37:G37"/>
    <mergeCell ref="A35:G35"/>
    <mergeCell ref="H35:I35"/>
    <mergeCell ref="A36:G36"/>
    <mergeCell ref="H36:I36"/>
    <mergeCell ref="A33:G33"/>
    <mergeCell ref="H33:I33"/>
    <mergeCell ref="A24:G24"/>
    <mergeCell ref="H24:I24"/>
    <mergeCell ref="A25:G25"/>
    <mergeCell ref="H25:I25"/>
    <mergeCell ref="A26:G26"/>
    <mergeCell ref="H26:I26"/>
    <mergeCell ref="A17:G17"/>
    <mergeCell ref="H17:I17"/>
    <mergeCell ref="A18:G18"/>
    <mergeCell ref="H18:I18"/>
    <mergeCell ref="A31:G31"/>
    <mergeCell ref="H31:I31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7:G7"/>
    <mergeCell ref="H7:I7"/>
    <mergeCell ref="A9:G9"/>
    <mergeCell ref="H9:I9"/>
    <mergeCell ref="A8:G8"/>
    <mergeCell ref="H8:I8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6:G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2" workbookViewId="0">
      <selection activeCell="H42" sqref="H42:I42"/>
    </sheetView>
  </sheetViews>
  <sheetFormatPr defaultRowHeight="15" x14ac:dyDescent="0.25"/>
  <sheetData>
    <row r="1" spans="1:9" ht="18.75" x14ac:dyDescent="0.3">
      <c r="A1" s="99" t="s">
        <v>138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139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187" t="s">
        <v>87</v>
      </c>
      <c r="B4" s="188"/>
      <c r="C4" s="188"/>
      <c r="D4" s="188"/>
      <c r="E4" s="188"/>
      <c r="F4" s="188"/>
      <c r="G4" s="189"/>
      <c r="H4" s="181">
        <v>0</v>
      </c>
      <c r="I4" s="178"/>
    </row>
    <row r="5" spans="1:9" x14ac:dyDescent="0.25">
      <c r="A5" s="44"/>
      <c r="B5" s="103"/>
      <c r="C5" s="103"/>
      <c r="D5" s="103"/>
      <c r="E5" s="103"/>
      <c r="F5" s="103"/>
      <c r="G5" s="45"/>
      <c r="H5" s="7"/>
      <c r="I5" s="8"/>
    </row>
    <row r="6" spans="1:9" x14ac:dyDescent="0.25">
      <c r="A6" s="41" t="s">
        <v>140</v>
      </c>
      <c r="B6" s="42"/>
      <c r="C6" s="42"/>
      <c r="D6" s="42"/>
      <c r="E6" s="42"/>
      <c r="F6" s="42"/>
      <c r="G6" s="43"/>
      <c r="H6" s="39">
        <v>0</v>
      </c>
      <c r="I6" s="40"/>
    </row>
    <row r="7" spans="1:9" x14ac:dyDescent="0.25">
      <c r="A7" s="79" t="s">
        <v>33</v>
      </c>
      <c r="B7" s="80"/>
      <c r="C7" s="80"/>
      <c r="D7" s="80"/>
      <c r="E7" s="80"/>
      <c r="F7" s="80"/>
      <c r="G7" s="81"/>
      <c r="H7" s="19">
        <v>2886.14</v>
      </c>
      <c r="I7" s="20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9">
        <v>0</v>
      </c>
      <c r="I8" s="20"/>
    </row>
    <row r="9" spans="1:9" ht="15.75" thickBot="1" x14ac:dyDescent="0.3">
      <c r="A9" s="44"/>
      <c r="B9" s="103"/>
      <c r="C9" s="103"/>
      <c r="D9" s="103"/>
      <c r="E9" s="103"/>
      <c r="F9" s="103"/>
      <c r="G9" s="45"/>
      <c r="H9" s="39"/>
      <c r="I9" s="40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92">
        <f>H11+H12+H13+H14+H15+H17+H18+H30+H20+H21+H22+H23+H24+H25+H26+H19</f>
        <v>111220.8</v>
      </c>
      <c r="I10" s="112"/>
    </row>
    <row r="11" spans="1:9" x14ac:dyDescent="0.25">
      <c r="A11" s="94" t="s">
        <v>3</v>
      </c>
      <c r="B11" s="95"/>
      <c r="C11" s="95"/>
      <c r="D11" s="95"/>
      <c r="E11" s="95"/>
      <c r="F11" s="95"/>
      <c r="G11" s="96"/>
      <c r="H11" s="97">
        <v>2500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495.21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91"/>
      <c r="H18" s="87"/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81"/>
      <c r="H19" s="14">
        <v>0</v>
      </c>
      <c r="I19" s="15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4">
        <v>4851.6000000000004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14">
        <v>14399.85</v>
      </c>
      <c r="I23" s="15"/>
    </row>
    <row r="24" spans="1:9" x14ac:dyDescent="0.25">
      <c r="A24" s="4" t="s">
        <v>50</v>
      </c>
      <c r="B24" s="5"/>
      <c r="C24" s="5"/>
      <c r="D24" s="5"/>
      <c r="E24" s="5"/>
      <c r="F24" s="5"/>
      <c r="G24" s="6"/>
      <c r="H24" s="7">
        <v>67274.59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57">
        <v>20653.3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1046.25</v>
      </c>
      <c r="I26" s="74"/>
    </row>
    <row r="27" spans="1:9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68">
        <v>27311.79</v>
      </c>
      <c r="I27" s="69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83</v>
      </c>
      <c r="B29" s="27"/>
      <c r="C29" s="27"/>
      <c r="D29" s="27"/>
      <c r="E29" s="27"/>
      <c r="F29" s="27"/>
      <c r="G29" s="28"/>
      <c r="H29" s="29">
        <f>H31+H32+H33</f>
        <v>4004</v>
      </c>
      <c r="I29" s="30"/>
    </row>
    <row r="30" spans="1:9" x14ac:dyDescent="0.25">
      <c r="A30" s="167" t="s">
        <v>85</v>
      </c>
      <c r="B30" s="168"/>
      <c r="C30" s="168"/>
      <c r="D30" s="168"/>
      <c r="E30" s="168"/>
      <c r="F30" s="168"/>
      <c r="G30" s="326"/>
      <c r="H30" s="136"/>
      <c r="I30" s="137"/>
    </row>
    <row r="31" spans="1:9" x14ac:dyDescent="0.25">
      <c r="A31" s="16" t="s">
        <v>173</v>
      </c>
      <c r="B31" s="17"/>
      <c r="C31" s="17"/>
      <c r="D31" s="17"/>
      <c r="E31" s="17"/>
      <c r="F31" s="17"/>
      <c r="G31" s="18"/>
      <c r="H31" s="19">
        <v>3220</v>
      </c>
      <c r="I31" s="20"/>
    </row>
    <row r="32" spans="1:9" x14ac:dyDescent="0.25">
      <c r="A32" s="16" t="s">
        <v>81</v>
      </c>
      <c r="B32" s="17"/>
      <c r="C32" s="17"/>
      <c r="D32" s="17"/>
      <c r="E32" s="17"/>
      <c r="F32" s="17"/>
      <c r="G32" s="18"/>
      <c r="H32" s="19"/>
      <c r="I32" s="20"/>
    </row>
    <row r="33" spans="1:9" x14ac:dyDescent="0.25">
      <c r="A33" s="16" t="s">
        <v>174</v>
      </c>
      <c r="B33" s="17"/>
      <c r="C33" s="17"/>
      <c r="D33" s="17"/>
      <c r="E33" s="17"/>
      <c r="F33" s="17"/>
      <c r="G33" s="18"/>
      <c r="H33" s="19">
        <v>784</v>
      </c>
      <c r="I33" s="20"/>
    </row>
    <row r="34" spans="1:9" ht="15.75" thickBot="1" x14ac:dyDescent="0.3">
      <c r="A34" s="192"/>
      <c r="B34" s="193"/>
      <c r="C34" s="193"/>
      <c r="D34" s="193"/>
      <c r="E34" s="193"/>
      <c r="F34" s="193"/>
      <c r="G34" s="194"/>
      <c r="H34" s="195"/>
      <c r="I34" s="196"/>
    </row>
    <row r="35" spans="1:9" ht="15.75" thickBot="1" x14ac:dyDescent="0.3">
      <c r="A35" s="26" t="s">
        <v>75</v>
      </c>
      <c r="B35" s="27"/>
      <c r="C35" s="27"/>
      <c r="D35" s="27"/>
      <c r="E35" s="27"/>
      <c r="F35" s="27"/>
      <c r="G35" s="28"/>
      <c r="H35" s="29">
        <v>11803.86</v>
      </c>
      <c r="I35" s="30"/>
    </row>
    <row r="36" spans="1:9" ht="15.75" thickBot="1" x14ac:dyDescent="0.3">
      <c r="A36" s="26" t="s">
        <v>76</v>
      </c>
      <c r="B36" s="27"/>
      <c r="C36" s="27"/>
      <c r="D36" s="27"/>
      <c r="E36" s="27"/>
      <c r="F36" s="27"/>
      <c r="G36" s="28"/>
      <c r="H36" s="138">
        <v>3330.26</v>
      </c>
      <c r="I36" s="139"/>
    </row>
    <row r="37" spans="1:9" ht="15.75" thickBot="1" x14ac:dyDescent="0.3">
      <c r="A37" s="21"/>
      <c r="B37" s="22"/>
      <c r="C37" s="22"/>
      <c r="D37" s="22"/>
      <c r="E37" s="22"/>
      <c r="F37" s="22"/>
      <c r="G37" s="23"/>
      <c r="H37" s="24"/>
      <c r="I37" s="25"/>
    </row>
    <row r="38" spans="1:9" ht="15.75" thickBot="1" x14ac:dyDescent="0.3">
      <c r="A38" s="26" t="s">
        <v>175</v>
      </c>
      <c r="B38" s="27"/>
      <c r="C38" s="27"/>
      <c r="D38" s="27"/>
      <c r="E38" s="27"/>
      <c r="F38" s="27"/>
      <c r="G38" s="28"/>
      <c r="H38" s="29">
        <v>30160</v>
      </c>
      <c r="I38" s="30"/>
    </row>
    <row r="39" spans="1:9" ht="15.75" thickBot="1" x14ac:dyDescent="0.3">
      <c r="A39" s="26" t="s">
        <v>176</v>
      </c>
      <c r="B39" s="27"/>
      <c r="C39" s="27"/>
      <c r="D39" s="27"/>
      <c r="E39" s="27"/>
      <c r="F39" s="27"/>
      <c r="G39" s="28"/>
      <c r="H39" s="29">
        <v>4350</v>
      </c>
      <c r="I39" s="30"/>
    </row>
    <row r="40" spans="1:9" ht="15.75" thickBot="1" x14ac:dyDescent="0.3">
      <c r="A40" s="118"/>
      <c r="B40" s="119"/>
      <c r="C40" s="119"/>
      <c r="D40" s="119"/>
      <c r="E40" s="119"/>
      <c r="F40" s="119"/>
      <c r="G40" s="120"/>
      <c r="H40" s="34"/>
      <c r="I40" s="35"/>
    </row>
    <row r="41" spans="1:9" ht="15.75" thickBot="1" x14ac:dyDescent="0.3">
      <c r="A41" s="26" t="s">
        <v>14</v>
      </c>
      <c r="B41" s="27"/>
      <c r="C41" s="27"/>
      <c r="D41" s="27"/>
      <c r="E41" s="27"/>
      <c r="F41" s="27"/>
      <c r="G41" s="28"/>
      <c r="H41" s="29">
        <f>H10+H29</f>
        <v>115224.8</v>
      </c>
      <c r="I41" s="30"/>
    </row>
    <row r="42" spans="1:9" x14ac:dyDescent="0.25">
      <c r="A42" s="59"/>
      <c r="B42" s="60"/>
      <c r="C42" s="60"/>
      <c r="D42" s="60"/>
      <c r="E42" s="60"/>
      <c r="F42" s="60"/>
      <c r="G42" s="61"/>
      <c r="H42" s="108"/>
      <c r="I42" s="109"/>
    </row>
    <row r="43" spans="1:9" x14ac:dyDescent="0.25">
      <c r="A43" s="36" t="s">
        <v>103</v>
      </c>
      <c r="B43" s="37"/>
      <c r="C43" s="37"/>
      <c r="D43" s="37"/>
      <c r="E43" s="37"/>
      <c r="F43" s="37"/>
      <c r="G43" s="38"/>
      <c r="H43" s="39">
        <f>H4+H10-H27</f>
        <v>83909.010000000009</v>
      </c>
      <c r="I43" s="45"/>
    </row>
    <row r="44" spans="1:9" x14ac:dyDescent="0.25">
      <c r="A44" s="36" t="s">
        <v>137</v>
      </c>
      <c r="B44" s="37"/>
      <c r="C44" s="37"/>
      <c r="D44" s="37"/>
      <c r="E44" s="37"/>
      <c r="F44" s="37"/>
      <c r="G44" s="38"/>
      <c r="H44" s="114">
        <f>H6+H29-H7-H8</f>
        <v>1117.8600000000001</v>
      </c>
      <c r="I44" s="115"/>
    </row>
    <row r="45" spans="1:9" x14ac:dyDescent="0.25">
      <c r="A45" s="171" t="s">
        <v>104</v>
      </c>
      <c r="B45" s="37"/>
      <c r="C45" s="37"/>
      <c r="D45" s="37"/>
      <c r="E45" s="37"/>
      <c r="F45" s="37"/>
      <c r="G45" s="37"/>
      <c r="H45" s="39">
        <f>H35-H36</f>
        <v>8473.6</v>
      </c>
      <c r="I45" s="40"/>
    </row>
    <row r="46" spans="1:9" x14ac:dyDescent="0.25">
      <c r="A46" s="36" t="s">
        <v>177</v>
      </c>
      <c r="B46" s="37"/>
      <c r="C46" s="37"/>
      <c r="D46" s="37"/>
      <c r="E46" s="37"/>
      <c r="F46" s="37"/>
      <c r="G46" s="38"/>
      <c r="H46" s="50">
        <f>H38-H39</f>
        <v>25810</v>
      </c>
      <c r="I46" s="117"/>
    </row>
    <row r="47" spans="1:9" x14ac:dyDescent="0.25">
      <c r="A47" s="44"/>
      <c r="B47" s="103"/>
      <c r="C47" s="103"/>
      <c r="D47" s="103"/>
      <c r="E47" s="103"/>
      <c r="F47" s="103"/>
      <c r="G47" s="45"/>
      <c r="H47" s="44"/>
      <c r="I47" s="45"/>
    </row>
    <row r="48" spans="1:9" x14ac:dyDescent="0.25">
      <c r="A48" s="79" t="s">
        <v>15</v>
      </c>
      <c r="B48" s="80"/>
      <c r="C48" s="80"/>
      <c r="D48" s="80"/>
      <c r="E48" s="80"/>
      <c r="F48" s="80"/>
      <c r="G48" s="81"/>
      <c r="H48" s="87"/>
      <c r="I48" s="88"/>
    </row>
    <row r="49" spans="1:9" x14ac:dyDescent="0.25">
      <c r="A49" s="4" t="s">
        <v>16</v>
      </c>
      <c r="B49" s="5"/>
      <c r="C49" s="5"/>
      <c r="D49" s="5"/>
      <c r="E49" s="5"/>
      <c r="F49" s="5"/>
      <c r="G49" s="6"/>
      <c r="H49" s="39">
        <v>16</v>
      </c>
      <c r="I49" s="40"/>
    </row>
    <row r="50" spans="1:9" ht="15.75" thickBot="1" x14ac:dyDescent="0.3">
      <c r="A50" s="52" t="s">
        <v>54</v>
      </c>
      <c r="B50" s="53"/>
      <c r="C50" s="53"/>
      <c r="D50" s="53"/>
      <c r="E50" s="53"/>
      <c r="F50" s="53"/>
      <c r="G50" s="54"/>
      <c r="H50" s="106">
        <f>(H10/H27+H29/H7+H35/H36)*H49</f>
        <v>144.06414954300325</v>
      </c>
      <c r="I50" s="107"/>
    </row>
    <row r="53" spans="1:9" x14ac:dyDescent="0.25">
      <c r="A53" s="46" t="s">
        <v>19</v>
      </c>
      <c r="B53" s="46"/>
      <c r="C53" s="46"/>
      <c r="G53" s="46" t="s">
        <v>20</v>
      </c>
      <c r="H53" s="46"/>
      <c r="I53" s="46"/>
    </row>
  </sheetData>
  <mergeCells count="98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4:G34"/>
    <mergeCell ref="H34:I34"/>
    <mergeCell ref="A35:G35"/>
    <mergeCell ref="H35:I35"/>
    <mergeCell ref="A32:G32"/>
    <mergeCell ref="H32:I32"/>
    <mergeCell ref="A33:G33"/>
    <mergeCell ref="H33:I33"/>
    <mergeCell ref="A36:G36"/>
    <mergeCell ref="H36:I36"/>
    <mergeCell ref="A37:G37"/>
    <mergeCell ref="H37:I37"/>
    <mergeCell ref="A41:G41"/>
    <mergeCell ref="H41:I41"/>
    <mergeCell ref="A38:G38"/>
    <mergeCell ref="H38:I38"/>
    <mergeCell ref="A39:G39"/>
    <mergeCell ref="H39:I39"/>
    <mergeCell ref="H40:I40"/>
    <mergeCell ref="A40:G40"/>
    <mergeCell ref="A42:G42"/>
    <mergeCell ref="H42:I42"/>
    <mergeCell ref="A43:G43"/>
    <mergeCell ref="H43:I43"/>
    <mergeCell ref="A44:G44"/>
    <mergeCell ref="H44:I44"/>
    <mergeCell ref="A45:G45"/>
    <mergeCell ref="H45:I45"/>
    <mergeCell ref="A46:G46"/>
    <mergeCell ref="H46:I46"/>
    <mergeCell ref="A48:G48"/>
    <mergeCell ref="H48:I48"/>
    <mergeCell ref="A47:G47"/>
    <mergeCell ref="H47:I47"/>
    <mergeCell ref="A49:G49"/>
    <mergeCell ref="H49:I49"/>
    <mergeCell ref="A50:G50"/>
    <mergeCell ref="H50:I50"/>
    <mergeCell ref="A53:C53"/>
    <mergeCell ref="G53:I53"/>
  </mergeCells>
  <pageMargins left="0.70866141732283472" right="0.70866141732283472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3" workbookViewId="0">
      <selection activeCell="H6" sqref="H6:I6"/>
    </sheetView>
  </sheetViews>
  <sheetFormatPr defaultRowHeight="15" x14ac:dyDescent="0.25"/>
  <sheetData>
    <row r="1" spans="1:9" ht="18.75" x14ac:dyDescent="0.3">
      <c r="A1" s="99" t="s">
        <v>23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172" t="s">
        <v>2</v>
      </c>
      <c r="I3" s="173"/>
    </row>
    <row r="4" spans="1:9" x14ac:dyDescent="0.25">
      <c r="A4" s="36" t="s">
        <v>100</v>
      </c>
      <c r="B4" s="37"/>
      <c r="C4" s="37"/>
      <c r="D4" s="37"/>
      <c r="E4" s="37"/>
      <c r="F4" s="37"/>
      <c r="G4" s="37"/>
      <c r="H4" s="12">
        <v>69441.48</v>
      </c>
      <c r="I4" s="102"/>
    </row>
    <row r="5" spans="1:9" x14ac:dyDescent="0.25">
      <c r="A5" s="36"/>
      <c r="B5" s="37"/>
      <c r="C5" s="37"/>
      <c r="D5" s="37"/>
      <c r="E5" s="37"/>
      <c r="F5" s="37"/>
      <c r="G5" s="37"/>
      <c r="H5" s="7"/>
      <c r="I5" s="8"/>
    </row>
    <row r="6" spans="1:9" x14ac:dyDescent="0.25">
      <c r="A6" s="36" t="s">
        <v>101</v>
      </c>
      <c r="B6" s="37"/>
      <c r="C6" s="37"/>
      <c r="D6" s="37"/>
      <c r="E6" s="37"/>
      <c r="F6" s="37"/>
      <c r="G6" s="37"/>
      <c r="H6" s="39">
        <v>32718.46</v>
      </c>
      <c r="I6" s="40"/>
    </row>
    <row r="7" spans="1:9" x14ac:dyDescent="0.25">
      <c r="A7" s="75" t="s">
        <v>67</v>
      </c>
      <c r="B7" s="76"/>
      <c r="C7" s="76"/>
      <c r="D7" s="76"/>
      <c r="E7" s="76"/>
      <c r="F7" s="76"/>
      <c r="G7" s="171"/>
      <c r="H7" s="116">
        <v>14491.44</v>
      </c>
      <c r="I7" s="117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3900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165"/>
      <c r="H9" s="87"/>
      <c r="I9" s="8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92">
        <f>H11+H12+H13+H14+H15+H17+H18+H30+H20+H21+H22+H23+H24+H25+H26</f>
        <v>77326.58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5"/>
      <c r="H11" s="97">
        <v>2261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166"/>
      <c r="H18" s="87">
        <v>0</v>
      </c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165"/>
      <c r="H19" s="7"/>
      <c r="I19" s="8"/>
    </row>
    <row r="20" spans="1:9" x14ac:dyDescent="0.25">
      <c r="A20" s="4" t="s">
        <v>11</v>
      </c>
      <c r="B20" s="5"/>
      <c r="C20" s="5"/>
      <c r="D20" s="5"/>
      <c r="E20" s="5"/>
      <c r="F20" s="5"/>
      <c r="G20" s="5"/>
      <c r="H20" s="14">
        <v>2239.1999999999998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5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5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5"/>
      <c r="H23" s="14">
        <v>12637.8</v>
      </c>
      <c r="I23" s="15"/>
    </row>
    <row r="24" spans="1:9" x14ac:dyDescent="0.25">
      <c r="A24" s="4" t="s">
        <v>50</v>
      </c>
      <c r="B24" s="5"/>
      <c r="C24" s="5"/>
      <c r="D24" s="5"/>
      <c r="E24" s="5"/>
      <c r="F24" s="5"/>
      <c r="G24" s="5"/>
      <c r="H24" s="7">
        <v>44281.86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5"/>
      <c r="H25" s="57">
        <v>13594.53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1"/>
      <c r="H26" s="73">
        <v>1569.38</v>
      </c>
      <c r="I26" s="74"/>
    </row>
    <row r="27" spans="1:9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92">
        <v>72742.7</v>
      </c>
      <c r="I27" s="164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7"/>
      <c r="H29" s="29">
        <v>0</v>
      </c>
      <c r="I29" s="30"/>
    </row>
    <row r="30" spans="1:9" x14ac:dyDescent="0.25">
      <c r="A30" s="167" t="s">
        <v>81</v>
      </c>
      <c r="B30" s="168"/>
      <c r="C30" s="168"/>
      <c r="D30" s="168"/>
      <c r="E30" s="168"/>
      <c r="F30" s="168"/>
      <c r="G30" s="168"/>
      <c r="H30" s="136"/>
      <c r="I30" s="137"/>
    </row>
    <row r="31" spans="1:9" ht="15.75" thickBot="1" x14ac:dyDescent="0.3">
      <c r="A31" s="152"/>
      <c r="B31" s="153"/>
      <c r="C31" s="153"/>
      <c r="D31" s="153"/>
      <c r="E31" s="153"/>
      <c r="F31" s="153"/>
      <c r="G31" s="154"/>
      <c r="H31" s="155"/>
      <c r="I31" s="156"/>
    </row>
    <row r="32" spans="1:9" ht="15.75" thickBot="1" x14ac:dyDescent="0.3">
      <c r="A32" s="26" t="s">
        <v>102</v>
      </c>
      <c r="B32" s="27"/>
      <c r="C32" s="27"/>
      <c r="D32" s="27"/>
      <c r="E32" s="27"/>
      <c r="F32" s="27"/>
      <c r="G32" s="28"/>
      <c r="H32" s="29">
        <v>4637.09</v>
      </c>
      <c r="I32" s="30"/>
    </row>
    <row r="33" spans="1:9" ht="15.75" thickBot="1" x14ac:dyDescent="0.3">
      <c r="A33" s="26" t="s">
        <v>75</v>
      </c>
      <c r="B33" s="27"/>
      <c r="C33" s="27"/>
      <c r="D33" s="27"/>
      <c r="E33" s="27"/>
      <c r="F33" s="27"/>
      <c r="G33" s="28"/>
      <c r="H33" s="29">
        <v>11202.33</v>
      </c>
      <c r="I33" s="30"/>
    </row>
    <row r="34" spans="1:9" ht="15.75" thickBot="1" x14ac:dyDescent="0.3">
      <c r="A34" s="26" t="s">
        <v>76</v>
      </c>
      <c r="B34" s="27"/>
      <c r="C34" s="27"/>
      <c r="D34" s="27"/>
      <c r="E34" s="27"/>
      <c r="F34" s="27"/>
      <c r="G34" s="28"/>
      <c r="H34" s="29">
        <v>10662.79</v>
      </c>
      <c r="I34" s="30"/>
    </row>
    <row r="35" spans="1:9" ht="15.75" thickBot="1" x14ac:dyDescent="0.3">
      <c r="A35" s="157"/>
      <c r="B35" s="158"/>
      <c r="C35" s="158"/>
      <c r="D35" s="158"/>
      <c r="E35" s="158"/>
      <c r="F35" s="158"/>
      <c r="G35" s="159"/>
      <c r="H35" s="160"/>
      <c r="I35" s="161"/>
    </row>
    <row r="36" spans="1:9" ht="15.75" thickBot="1" x14ac:dyDescent="0.3">
      <c r="A36" s="26" t="s">
        <v>14</v>
      </c>
      <c r="B36" s="27"/>
      <c r="C36" s="27"/>
      <c r="D36" s="27"/>
      <c r="E36" s="27"/>
      <c r="F36" s="27"/>
      <c r="G36" s="28"/>
      <c r="H36" s="29">
        <f>H10+H29</f>
        <v>77326.58</v>
      </c>
      <c r="I36" s="30"/>
    </row>
    <row r="37" spans="1:9" x14ac:dyDescent="0.25">
      <c r="A37" s="59"/>
      <c r="B37" s="60"/>
      <c r="C37" s="60"/>
      <c r="D37" s="60"/>
      <c r="E37" s="60"/>
      <c r="F37" s="60"/>
      <c r="G37" s="60"/>
      <c r="H37" s="104"/>
      <c r="I37" s="105"/>
    </row>
    <row r="38" spans="1:9" x14ac:dyDescent="0.25">
      <c r="A38" s="36" t="s">
        <v>103</v>
      </c>
      <c r="B38" s="37"/>
      <c r="C38" s="37"/>
      <c r="D38" s="37"/>
      <c r="E38" s="37"/>
      <c r="F38" s="37"/>
      <c r="G38" s="37"/>
      <c r="H38" s="39">
        <f>H4+H10-H27</f>
        <v>74025.36</v>
      </c>
      <c r="I38" s="40"/>
    </row>
    <row r="39" spans="1:9" x14ac:dyDescent="0.25">
      <c r="A39" s="36" t="s">
        <v>146</v>
      </c>
      <c r="B39" s="37"/>
      <c r="C39" s="37"/>
      <c r="D39" s="37"/>
      <c r="E39" s="37"/>
      <c r="F39" s="37"/>
      <c r="G39" s="37"/>
      <c r="H39" s="39">
        <f>H6+H7+H8-H29</f>
        <v>51109.9</v>
      </c>
      <c r="I39" s="40"/>
    </row>
    <row r="40" spans="1:9" x14ac:dyDescent="0.25">
      <c r="A40" s="36" t="s">
        <v>104</v>
      </c>
      <c r="B40" s="37"/>
      <c r="C40" s="37"/>
      <c r="D40" s="37"/>
      <c r="E40" s="37"/>
      <c r="F40" s="37"/>
      <c r="G40" s="38"/>
      <c r="H40" s="39">
        <f>H32+H33-H34</f>
        <v>5176.6299999999992</v>
      </c>
      <c r="I40" s="40"/>
    </row>
    <row r="41" spans="1:9" x14ac:dyDescent="0.25">
      <c r="A41" s="116"/>
      <c r="B41" s="162"/>
      <c r="C41" s="162"/>
      <c r="D41" s="162"/>
      <c r="E41" s="162"/>
      <c r="F41" s="162"/>
      <c r="G41" s="163"/>
      <c r="H41" s="152"/>
      <c r="I41" s="154"/>
    </row>
    <row r="42" spans="1:9" x14ac:dyDescent="0.25">
      <c r="A42" s="47" t="s">
        <v>15</v>
      </c>
      <c r="B42" s="48"/>
      <c r="C42" s="48"/>
      <c r="D42" s="48"/>
      <c r="E42" s="48"/>
      <c r="F42" s="48"/>
      <c r="G42" s="48"/>
      <c r="H42" s="87"/>
      <c r="I42" s="88"/>
    </row>
    <row r="43" spans="1:9" x14ac:dyDescent="0.25">
      <c r="A43" s="4" t="s">
        <v>16</v>
      </c>
      <c r="B43" s="5"/>
      <c r="C43" s="5"/>
      <c r="D43" s="5"/>
      <c r="E43" s="5"/>
      <c r="F43" s="5"/>
      <c r="G43" s="5"/>
      <c r="H43" s="39">
        <v>13.5</v>
      </c>
      <c r="I43" s="40"/>
    </row>
    <row r="44" spans="1:9" ht="15.75" thickBot="1" x14ac:dyDescent="0.3">
      <c r="A44" s="52" t="s">
        <v>54</v>
      </c>
      <c r="B44" s="53"/>
      <c r="C44" s="53"/>
      <c r="D44" s="53"/>
      <c r="E44" s="53"/>
      <c r="F44" s="53"/>
      <c r="G44" s="53"/>
      <c r="H44" s="106">
        <f>(H10/H27+H29/H7+H33/H34)*H43</f>
        <v>28.533805847737636</v>
      </c>
      <c r="I44" s="107"/>
    </row>
    <row r="47" spans="1:9" x14ac:dyDescent="0.25">
      <c r="A47" s="46" t="s">
        <v>19</v>
      </c>
      <c r="B47" s="46"/>
      <c r="C47" s="46"/>
      <c r="G47" s="46" t="s">
        <v>20</v>
      </c>
      <c r="H47" s="46"/>
      <c r="I47" s="46"/>
    </row>
  </sheetData>
  <mergeCells count="86">
    <mergeCell ref="A6:G6"/>
    <mergeCell ref="H6:I6"/>
    <mergeCell ref="A5:G5"/>
    <mergeCell ref="H5:I5"/>
    <mergeCell ref="A1:I1"/>
    <mergeCell ref="C2:F2"/>
    <mergeCell ref="A3:G3"/>
    <mergeCell ref="H3:I3"/>
    <mergeCell ref="A4:G4"/>
    <mergeCell ref="H4:I4"/>
    <mergeCell ref="A9:G9"/>
    <mergeCell ref="H9:I9"/>
    <mergeCell ref="A8:G8"/>
    <mergeCell ref="H8:I8"/>
    <mergeCell ref="A7:G7"/>
    <mergeCell ref="H7:I7"/>
    <mergeCell ref="A10:G10"/>
    <mergeCell ref="H10:I10"/>
    <mergeCell ref="A11:G11"/>
    <mergeCell ref="H11:I11"/>
    <mergeCell ref="A12:G12"/>
    <mergeCell ref="H12:I12"/>
    <mergeCell ref="H13:I13"/>
    <mergeCell ref="A14:G14"/>
    <mergeCell ref="H14:I14"/>
    <mergeCell ref="A15:G16"/>
    <mergeCell ref="H15:I16"/>
    <mergeCell ref="A13:G13"/>
    <mergeCell ref="A17:G17"/>
    <mergeCell ref="H17:I17"/>
    <mergeCell ref="A18:G18"/>
    <mergeCell ref="H18:I18"/>
    <mergeCell ref="A30:G30"/>
    <mergeCell ref="H30:I30"/>
    <mergeCell ref="H19:I19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6:G36"/>
    <mergeCell ref="H36:I36"/>
    <mergeCell ref="H37:I37"/>
    <mergeCell ref="A29:G29"/>
    <mergeCell ref="H29:I29"/>
    <mergeCell ref="A28:G28"/>
    <mergeCell ref="H28:I28"/>
    <mergeCell ref="A37:G37"/>
    <mergeCell ref="A32:G32"/>
    <mergeCell ref="H32:I32"/>
    <mergeCell ref="A47:C47"/>
    <mergeCell ref="G47:I47"/>
    <mergeCell ref="A43:G43"/>
    <mergeCell ref="H43:I43"/>
    <mergeCell ref="A41:G41"/>
    <mergeCell ref="H41:I41"/>
    <mergeCell ref="A42:G42"/>
    <mergeCell ref="H42:I42"/>
    <mergeCell ref="A44:G44"/>
    <mergeCell ref="H44:I44"/>
    <mergeCell ref="A40:G40"/>
    <mergeCell ref="H40:I40"/>
    <mergeCell ref="A39:G39"/>
    <mergeCell ref="H39:I39"/>
    <mergeCell ref="A31:G31"/>
    <mergeCell ref="H31:I31"/>
    <mergeCell ref="H38:I38"/>
    <mergeCell ref="A38:G38"/>
    <mergeCell ref="A33:G33"/>
    <mergeCell ref="H33:I33"/>
    <mergeCell ref="A34:G34"/>
    <mergeCell ref="H34:I34"/>
    <mergeCell ref="A35:G35"/>
    <mergeCell ref="H35:I3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6" workbookViewId="0">
      <selection activeCell="H32" sqref="H32:I32"/>
    </sheetView>
  </sheetViews>
  <sheetFormatPr defaultRowHeight="15" x14ac:dyDescent="0.25"/>
  <sheetData>
    <row r="1" spans="1:9" ht="18.75" x14ac:dyDescent="0.3">
      <c r="A1" s="99" t="s">
        <v>24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105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187" t="s">
        <v>106</v>
      </c>
      <c r="B4" s="188"/>
      <c r="C4" s="188"/>
      <c r="D4" s="188"/>
      <c r="E4" s="188"/>
      <c r="F4" s="188"/>
      <c r="G4" s="189"/>
      <c r="H4" s="114">
        <v>317466.69</v>
      </c>
      <c r="I4" s="178"/>
    </row>
    <row r="5" spans="1:9" x14ac:dyDescent="0.25">
      <c r="A5" s="44"/>
      <c r="B5" s="103"/>
      <c r="C5" s="103"/>
      <c r="D5" s="103"/>
      <c r="E5" s="103"/>
      <c r="F5" s="103"/>
      <c r="G5" s="45"/>
      <c r="H5" s="7"/>
      <c r="I5" s="8"/>
    </row>
    <row r="6" spans="1:9" x14ac:dyDescent="0.25">
      <c r="A6" s="36" t="s">
        <v>107</v>
      </c>
      <c r="B6" s="37"/>
      <c r="C6" s="37"/>
      <c r="D6" s="37"/>
      <c r="E6" s="37"/>
      <c r="F6" s="37"/>
      <c r="G6" s="38"/>
      <c r="H6" s="39">
        <v>36820.5</v>
      </c>
      <c r="I6" s="40"/>
    </row>
    <row r="7" spans="1:9" x14ac:dyDescent="0.25">
      <c r="A7" s="36" t="s">
        <v>67</v>
      </c>
      <c r="B7" s="37"/>
      <c r="C7" s="37"/>
      <c r="D7" s="37"/>
      <c r="E7" s="37"/>
      <c r="F7" s="37"/>
      <c r="G7" s="38"/>
      <c r="H7" s="39">
        <v>8341.4</v>
      </c>
      <c r="I7" s="40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1620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81"/>
      <c r="H9" s="87"/>
      <c r="I9" s="8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92">
        <f>H11+H12+H13+H14+H15+H17+H18+H30+H21+H20+H22+H23+H24+H25+H26+H19</f>
        <v>67937.010000000009</v>
      </c>
      <c r="I10" s="112"/>
    </row>
    <row r="11" spans="1:9" x14ac:dyDescent="0.25">
      <c r="A11" s="94" t="s">
        <v>3</v>
      </c>
      <c r="B11" s="95"/>
      <c r="C11" s="95"/>
      <c r="D11" s="95"/>
      <c r="E11" s="95"/>
      <c r="F11" s="95"/>
      <c r="G11" s="96"/>
      <c r="H11" s="97">
        <v>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91"/>
      <c r="H18" s="87">
        <v>0</v>
      </c>
      <c r="I18" s="88"/>
    </row>
    <row r="19" spans="1:9" x14ac:dyDescent="0.25">
      <c r="A19" s="4" t="s">
        <v>52</v>
      </c>
      <c r="B19" s="5"/>
      <c r="C19" s="5"/>
      <c r="D19" s="5"/>
      <c r="E19" s="5"/>
      <c r="F19" s="5"/>
      <c r="G19" s="6"/>
      <c r="H19" s="14">
        <v>1959</v>
      </c>
      <c r="I19" s="15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85">
        <v>1819.35</v>
      </c>
      <c r="I20" s="186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7">
        <v>11084.34</v>
      </c>
      <c r="I23" s="8"/>
    </row>
    <row r="24" spans="1:9" x14ac:dyDescent="0.25">
      <c r="A24" s="4" t="s">
        <v>50</v>
      </c>
      <c r="B24" s="5"/>
      <c r="C24" s="5"/>
      <c r="D24" s="5"/>
      <c r="E24" s="5"/>
      <c r="F24" s="5"/>
      <c r="G24" s="6"/>
      <c r="H24" s="7">
        <v>38838.660000000003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57">
        <v>11923.47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1569.38</v>
      </c>
      <c r="I26" s="74"/>
    </row>
    <row r="27" spans="1:9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92">
        <v>39881.760000000002</v>
      </c>
      <c r="I27" s="164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8"/>
      <c r="H29" s="29">
        <f>H30</f>
        <v>0</v>
      </c>
      <c r="I29" s="33"/>
    </row>
    <row r="30" spans="1:9" x14ac:dyDescent="0.25">
      <c r="A30" s="165" t="s">
        <v>74</v>
      </c>
      <c r="B30" s="5"/>
      <c r="C30" s="5"/>
      <c r="D30" s="5"/>
      <c r="E30" s="5"/>
      <c r="F30" s="5"/>
      <c r="G30" s="5"/>
      <c r="H30" s="104"/>
      <c r="I30" s="105"/>
    </row>
    <row r="31" spans="1:9" ht="15.75" thickBot="1" x14ac:dyDescent="0.3">
      <c r="A31" s="179"/>
      <c r="B31" s="180"/>
      <c r="C31" s="180"/>
      <c r="D31" s="180"/>
      <c r="E31" s="180"/>
      <c r="F31" s="180"/>
      <c r="G31" s="180"/>
      <c r="H31" s="136"/>
      <c r="I31" s="137"/>
    </row>
    <row r="32" spans="1:9" x14ac:dyDescent="0.25">
      <c r="A32" s="190" t="s">
        <v>108</v>
      </c>
      <c r="B32" s="191"/>
      <c r="C32" s="191"/>
      <c r="D32" s="191"/>
      <c r="E32" s="191"/>
      <c r="F32" s="191"/>
      <c r="G32" s="191"/>
      <c r="H32" s="172">
        <v>2526.63</v>
      </c>
      <c r="I32" s="173"/>
    </row>
    <row r="33" spans="1:9" x14ac:dyDescent="0.25">
      <c r="A33" s="171" t="s">
        <v>75</v>
      </c>
      <c r="B33" s="37"/>
      <c r="C33" s="37"/>
      <c r="D33" s="37"/>
      <c r="E33" s="37"/>
      <c r="F33" s="37"/>
      <c r="G33" s="37"/>
      <c r="H33" s="44">
        <v>7148.25</v>
      </c>
      <c r="I33" s="45"/>
    </row>
    <row r="34" spans="1:9" ht="15.75" thickBot="1" x14ac:dyDescent="0.3">
      <c r="A34" s="174" t="s">
        <v>76</v>
      </c>
      <c r="B34" s="175"/>
      <c r="C34" s="175"/>
      <c r="D34" s="175"/>
      <c r="E34" s="175"/>
      <c r="F34" s="175"/>
      <c r="G34" s="175"/>
      <c r="H34" s="176">
        <v>5818.94</v>
      </c>
      <c r="I34" s="177"/>
    </row>
    <row r="35" spans="1:9" ht="15.75" thickBot="1" x14ac:dyDescent="0.3">
      <c r="A35" s="149"/>
      <c r="B35" s="150"/>
      <c r="C35" s="150"/>
      <c r="D35" s="150"/>
      <c r="E35" s="150"/>
      <c r="F35" s="150"/>
      <c r="G35" s="150"/>
      <c r="H35" s="149"/>
      <c r="I35" s="151"/>
    </row>
    <row r="36" spans="1:9" ht="15.75" thickBot="1" x14ac:dyDescent="0.3">
      <c r="A36" s="26" t="s">
        <v>14</v>
      </c>
      <c r="B36" s="27"/>
      <c r="C36" s="27"/>
      <c r="D36" s="27"/>
      <c r="E36" s="27"/>
      <c r="F36" s="27"/>
      <c r="G36" s="28"/>
      <c r="H36" s="29">
        <f>SUM(H11:H29)</f>
        <v>107818.77000000002</v>
      </c>
      <c r="I36" s="30"/>
    </row>
    <row r="37" spans="1:9" x14ac:dyDescent="0.25">
      <c r="A37" s="101"/>
      <c r="B37" s="182"/>
      <c r="C37" s="182"/>
      <c r="D37" s="182"/>
      <c r="E37" s="182"/>
      <c r="F37" s="182"/>
      <c r="G37" s="102"/>
      <c r="H37" s="181"/>
      <c r="I37" s="178"/>
    </row>
    <row r="38" spans="1:9" x14ac:dyDescent="0.25">
      <c r="A38" s="36" t="s">
        <v>109</v>
      </c>
      <c r="B38" s="37"/>
      <c r="C38" s="37"/>
      <c r="D38" s="37"/>
      <c r="E38" s="37"/>
      <c r="F38" s="37"/>
      <c r="G38" s="38"/>
      <c r="H38" s="114">
        <f>H4+H10-H27</f>
        <v>345521.94</v>
      </c>
      <c r="I38" s="178"/>
    </row>
    <row r="39" spans="1:9" x14ac:dyDescent="0.25">
      <c r="A39" s="36" t="s">
        <v>110</v>
      </c>
      <c r="B39" s="37"/>
      <c r="C39" s="37"/>
      <c r="D39" s="37"/>
      <c r="E39" s="37"/>
      <c r="F39" s="37"/>
      <c r="G39" s="38"/>
      <c r="H39" s="39">
        <f>H6-H7-H8+H29</f>
        <v>26859.1</v>
      </c>
      <c r="I39" s="40"/>
    </row>
    <row r="40" spans="1:9" x14ac:dyDescent="0.25">
      <c r="A40" s="171" t="s">
        <v>104</v>
      </c>
      <c r="B40" s="37"/>
      <c r="C40" s="37"/>
      <c r="D40" s="37"/>
      <c r="E40" s="37"/>
      <c r="F40" s="37"/>
      <c r="G40" s="183"/>
      <c r="H40" s="184">
        <f>H32+H33-H34</f>
        <v>3855.9400000000014</v>
      </c>
      <c r="I40" s="40"/>
    </row>
    <row r="41" spans="1:9" x14ac:dyDescent="0.25">
      <c r="A41" s="157"/>
      <c r="B41" s="158"/>
      <c r="C41" s="158"/>
      <c r="D41" s="158"/>
      <c r="E41" s="158"/>
      <c r="F41" s="158"/>
      <c r="G41" s="158"/>
      <c r="H41" s="152"/>
      <c r="I41" s="154"/>
    </row>
    <row r="42" spans="1:9" x14ac:dyDescent="0.25">
      <c r="A42" s="4" t="s">
        <v>15</v>
      </c>
      <c r="B42" s="5"/>
      <c r="C42" s="5"/>
      <c r="D42" s="5"/>
      <c r="E42" s="5"/>
      <c r="F42" s="5"/>
      <c r="G42" s="5"/>
      <c r="H42" s="7"/>
      <c r="I42" s="8"/>
    </row>
    <row r="43" spans="1:9" x14ac:dyDescent="0.25">
      <c r="A43" s="4" t="s">
        <v>16</v>
      </c>
      <c r="B43" s="5"/>
      <c r="C43" s="5"/>
      <c r="D43" s="5"/>
      <c r="E43" s="5"/>
      <c r="F43" s="5"/>
      <c r="G43" s="5"/>
      <c r="H43" s="39">
        <v>13.5</v>
      </c>
      <c r="I43" s="40"/>
    </row>
    <row r="44" spans="1:9" ht="15.75" thickBot="1" x14ac:dyDescent="0.3">
      <c r="A44" s="52" t="s">
        <v>54</v>
      </c>
      <c r="B44" s="53"/>
      <c r="C44" s="53"/>
      <c r="D44" s="53"/>
      <c r="E44" s="53"/>
      <c r="F44" s="53"/>
      <c r="G44" s="53"/>
      <c r="H44" s="106">
        <f>(H10/H27+H29/H7+H33/H34)*H43</f>
        <v>39.580731900853785</v>
      </c>
      <c r="I44" s="107"/>
    </row>
    <row r="47" spans="1:9" x14ac:dyDescent="0.25">
      <c r="A47" s="46" t="s">
        <v>19</v>
      </c>
      <c r="B47" s="46"/>
      <c r="C47" s="46"/>
      <c r="G47" s="46" t="s">
        <v>20</v>
      </c>
      <c r="H47" s="46"/>
      <c r="I47" s="46"/>
    </row>
  </sheetData>
  <mergeCells count="86">
    <mergeCell ref="A32:G32"/>
    <mergeCell ref="H32:I32"/>
    <mergeCell ref="A6:G6"/>
    <mergeCell ref="A7:G7"/>
    <mergeCell ref="H7:I7"/>
    <mergeCell ref="H6:I6"/>
    <mergeCell ref="A9:G9"/>
    <mergeCell ref="H9:I9"/>
    <mergeCell ref="A8:G8"/>
    <mergeCell ref="H8:I8"/>
    <mergeCell ref="A13:G13"/>
    <mergeCell ref="H13:I13"/>
    <mergeCell ref="A14:G14"/>
    <mergeCell ref="H14:I14"/>
    <mergeCell ref="A15:G16"/>
    <mergeCell ref="H15:I16"/>
    <mergeCell ref="A5:G5"/>
    <mergeCell ref="H5:I5"/>
    <mergeCell ref="A1:I1"/>
    <mergeCell ref="C2:F2"/>
    <mergeCell ref="A3:G3"/>
    <mergeCell ref="H3:I3"/>
    <mergeCell ref="A4:G4"/>
    <mergeCell ref="H4:I4"/>
    <mergeCell ref="A10:G10"/>
    <mergeCell ref="H10:I10"/>
    <mergeCell ref="A11:G11"/>
    <mergeCell ref="H11:I11"/>
    <mergeCell ref="A12:G12"/>
    <mergeCell ref="H12:I12"/>
    <mergeCell ref="H17:I17"/>
    <mergeCell ref="A18:G18"/>
    <mergeCell ref="H18:I18"/>
    <mergeCell ref="A30:G30"/>
    <mergeCell ref="H30:I30"/>
    <mergeCell ref="A19:G19"/>
    <mergeCell ref="A17:G17"/>
    <mergeCell ref="A20:G20"/>
    <mergeCell ref="H20:I20"/>
    <mergeCell ref="H19:I19"/>
    <mergeCell ref="A21:G21"/>
    <mergeCell ref="H21:I21"/>
    <mergeCell ref="A22:G22"/>
    <mergeCell ref="H22:I22"/>
    <mergeCell ref="A23:G23"/>
    <mergeCell ref="H23:I23"/>
    <mergeCell ref="A47:C47"/>
    <mergeCell ref="G47:I47"/>
    <mergeCell ref="A44:G44"/>
    <mergeCell ref="H44:I44"/>
    <mergeCell ref="A36:G36"/>
    <mergeCell ref="H36:I36"/>
    <mergeCell ref="H37:I37"/>
    <mergeCell ref="A42:G42"/>
    <mergeCell ref="H42:I42"/>
    <mergeCell ref="A43:G43"/>
    <mergeCell ref="H43:I43"/>
    <mergeCell ref="A41:G41"/>
    <mergeCell ref="H41:I41"/>
    <mergeCell ref="A37:G37"/>
    <mergeCell ref="A40:G40"/>
    <mergeCell ref="H40:I40"/>
    <mergeCell ref="A24:G24"/>
    <mergeCell ref="H24:I24"/>
    <mergeCell ref="A31:G31"/>
    <mergeCell ref="H31:I31"/>
    <mergeCell ref="A33:G33"/>
    <mergeCell ref="H33:I33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4:G34"/>
    <mergeCell ref="H34:I34"/>
    <mergeCell ref="A38:G38"/>
    <mergeCell ref="H38:I38"/>
    <mergeCell ref="A39:G39"/>
    <mergeCell ref="H39:I39"/>
    <mergeCell ref="A35:G35"/>
    <mergeCell ref="H35:I3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6" workbookViewId="0">
      <selection activeCell="H6" sqref="H6:I6"/>
    </sheetView>
  </sheetViews>
  <sheetFormatPr defaultRowHeight="15" x14ac:dyDescent="0.25"/>
  <sheetData>
    <row r="1" spans="1:9" ht="18.75" x14ac:dyDescent="0.3">
      <c r="A1" s="99" t="s">
        <v>25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36" t="s">
        <v>100</v>
      </c>
      <c r="B4" s="37"/>
      <c r="C4" s="37"/>
      <c r="D4" s="37"/>
      <c r="E4" s="37"/>
      <c r="F4" s="37"/>
      <c r="G4" s="38"/>
      <c r="H4" s="200">
        <v>298248.46999999997</v>
      </c>
      <c r="I4" s="201"/>
    </row>
    <row r="5" spans="1:9" x14ac:dyDescent="0.25">
      <c r="A5" s="44"/>
      <c r="B5" s="103"/>
      <c r="C5" s="103"/>
      <c r="D5" s="103"/>
      <c r="E5" s="103"/>
      <c r="F5" s="103"/>
      <c r="G5" s="45"/>
      <c r="H5" s="7"/>
      <c r="I5" s="8"/>
    </row>
    <row r="6" spans="1:9" x14ac:dyDescent="0.25">
      <c r="A6" s="36" t="s">
        <v>101</v>
      </c>
      <c r="B6" s="37"/>
      <c r="C6" s="37"/>
      <c r="D6" s="37"/>
      <c r="E6" s="37"/>
      <c r="F6" s="37"/>
      <c r="G6" s="38"/>
      <c r="H6" s="44">
        <v>100331.66</v>
      </c>
      <c r="I6" s="45"/>
    </row>
    <row r="7" spans="1:9" x14ac:dyDescent="0.25">
      <c r="A7" s="75" t="s">
        <v>67</v>
      </c>
      <c r="B7" s="76"/>
      <c r="C7" s="76"/>
      <c r="D7" s="76"/>
      <c r="E7" s="76"/>
      <c r="F7" s="76"/>
      <c r="G7" s="77"/>
      <c r="H7" s="50">
        <v>18078.38</v>
      </c>
      <c r="I7" s="51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4020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81"/>
      <c r="H9" s="87"/>
      <c r="I9" s="8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92">
        <f>H11+H12+H13+H14+H15+H17+H18+H30+H20+H21+H22+H23+H24+H25+H26+H19</f>
        <v>84832.77</v>
      </c>
      <c r="I10" s="199"/>
    </row>
    <row r="11" spans="1:9" x14ac:dyDescent="0.25">
      <c r="A11" s="94" t="s">
        <v>3</v>
      </c>
      <c r="B11" s="95"/>
      <c r="C11" s="95"/>
      <c r="D11" s="95"/>
      <c r="E11" s="95"/>
      <c r="F11" s="95"/>
      <c r="G11" s="96"/>
      <c r="H11" s="97">
        <v>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91"/>
      <c r="H18" s="87">
        <v>0</v>
      </c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81"/>
      <c r="H19" s="14">
        <v>1096.8</v>
      </c>
      <c r="I19" s="15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4">
        <v>2705.7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7">
        <v>14108.13</v>
      </c>
      <c r="I23" s="8"/>
    </row>
    <row r="24" spans="1:9" x14ac:dyDescent="0.25">
      <c r="A24" s="4" t="s">
        <v>50</v>
      </c>
      <c r="B24" s="5"/>
      <c r="C24" s="5"/>
      <c r="D24" s="5"/>
      <c r="E24" s="5"/>
      <c r="F24" s="5"/>
      <c r="G24" s="6"/>
      <c r="H24" s="7">
        <v>49433.78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57">
        <v>15176.17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1569.38</v>
      </c>
      <c r="I26" s="74"/>
    </row>
    <row r="27" spans="1:9" s="1" customFormat="1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68">
        <v>67421.33</v>
      </c>
      <c r="I27" s="69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8"/>
      <c r="H29" s="29">
        <f>H31</f>
        <v>1820</v>
      </c>
      <c r="I29" s="30"/>
    </row>
    <row r="30" spans="1:9" x14ac:dyDescent="0.25">
      <c r="A30" s="202" t="s">
        <v>74</v>
      </c>
      <c r="B30" s="203"/>
      <c r="C30" s="203"/>
      <c r="D30" s="203"/>
      <c r="E30" s="203"/>
      <c r="F30" s="203"/>
      <c r="G30" s="204"/>
      <c r="H30" s="104"/>
      <c r="I30" s="105"/>
    </row>
    <row r="31" spans="1:9" x14ac:dyDescent="0.25">
      <c r="A31" s="4" t="s">
        <v>147</v>
      </c>
      <c r="B31" s="5"/>
      <c r="C31" s="5"/>
      <c r="D31" s="5"/>
      <c r="E31" s="5"/>
      <c r="F31" s="5"/>
      <c r="G31" s="6"/>
      <c r="H31" s="14">
        <v>1820</v>
      </c>
      <c r="I31" s="15"/>
    </row>
    <row r="32" spans="1:9" ht="15.75" thickBot="1" x14ac:dyDescent="0.3">
      <c r="A32" s="192"/>
      <c r="B32" s="193"/>
      <c r="C32" s="193"/>
      <c r="D32" s="193"/>
      <c r="E32" s="193"/>
      <c r="F32" s="193"/>
      <c r="G32" s="194"/>
      <c r="H32" s="195"/>
      <c r="I32" s="196"/>
    </row>
    <row r="33" spans="1:9" x14ac:dyDescent="0.25">
      <c r="A33" s="190" t="s">
        <v>108</v>
      </c>
      <c r="B33" s="191"/>
      <c r="C33" s="191"/>
      <c r="D33" s="191"/>
      <c r="E33" s="191"/>
      <c r="F33" s="191"/>
      <c r="G33" s="191"/>
      <c r="H33" s="197">
        <v>4595.34</v>
      </c>
      <c r="I33" s="198"/>
    </row>
    <row r="34" spans="1:9" x14ac:dyDescent="0.25">
      <c r="A34" s="171" t="s">
        <v>75</v>
      </c>
      <c r="B34" s="37"/>
      <c r="C34" s="37"/>
      <c r="D34" s="37"/>
      <c r="E34" s="37"/>
      <c r="F34" s="37"/>
      <c r="G34" s="37"/>
      <c r="H34" s="44">
        <v>12579.36</v>
      </c>
      <c r="I34" s="45"/>
    </row>
    <row r="35" spans="1:9" ht="15.75" thickBot="1" x14ac:dyDescent="0.3">
      <c r="A35" s="174" t="s">
        <v>76</v>
      </c>
      <c r="B35" s="175"/>
      <c r="C35" s="175"/>
      <c r="D35" s="175"/>
      <c r="E35" s="175"/>
      <c r="F35" s="175"/>
      <c r="G35" s="175"/>
      <c r="H35" s="176">
        <v>10595.35</v>
      </c>
      <c r="I35" s="177"/>
    </row>
    <row r="36" spans="1:9" ht="15.75" thickBot="1" x14ac:dyDescent="0.3">
      <c r="A36" s="21"/>
      <c r="B36" s="22"/>
      <c r="C36" s="22"/>
      <c r="D36" s="22"/>
      <c r="E36" s="22"/>
      <c r="F36" s="22"/>
      <c r="G36" s="23"/>
      <c r="H36" s="24"/>
      <c r="I36" s="25"/>
    </row>
    <row r="37" spans="1:9" ht="15.75" thickBot="1" x14ac:dyDescent="0.3">
      <c r="A37" s="26" t="s">
        <v>14</v>
      </c>
      <c r="B37" s="27"/>
      <c r="C37" s="27"/>
      <c r="D37" s="27"/>
      <c r="E37" s="27"/>
      <c r="F37" s="27"/>
      <c r="G37" s="28"/>
      <c r="H37" s="29">
        <f>H10+H29</f>
        <v>86652.77</v>
      </c>
      <c r="I37" s="30"/>
    </row>
    <row r="38" spans="1:9" x14ac:dyDescent="0.25">
      <c r="A38" s="59"/>
      <c r="B38" s="60"/>
      <c r="C38" s="60"/>
      <c r="D38" s="60"/>
      <c r="E38" s="60"/>
      <c r="F38" s="60"/>
      <c r="G38" s="61"/>
      <c r="H38" s="104"/>
      <c r="I38" s="105"/>
    </row>
    <row r="39" spans="1:9" x14ac:dyDescent="0.25">
      <c r="A39" s="36" t="s">
        <v>103</v>
      </c>
      <c r="B39" s="37"/>
      <c r="C39" s="37"/>
      <c r="D39" s="37"/>
      <c r="E39" s="37"/>
      <c r="F39" s="37"/>
      <c r="G39" s="38"/>
      <c r="H39" s="207">
        <f>H4+H10-H27</f>
        <v>315659.90999999997</v>
      </c>
      <c r="I39" s="201"/>
    </row>
    <row r="40" spans="1:9" x14ac:dyDescent="0.25">
      <c r="A40" s="36" t="s">
        <v>111</v>
      </c>
      <c r="B40" s="37"/>
      <c r="C40" s="37"/>
      <c r="D40" s="37"/>
      <c r="E40" s="37"/>
      <c r="F40" s="37"/>
      <c r="G40" s="38"/>
      <c r="H40" s="39">
        <f>H6+H7+H8-H29</f>
        <v>120610.04000000001</v>
      </c>
      <c r="I40" s="40"/>
    </row>
    <row r="41" spans="1:9" x14ac:dyDescent="0.25">
      <c r="A41" s="171" t="s">
        <v>104</v>
      </c>
      <c r="B41" s="37"/>
      <c r="C41" s="37"/>
      <c r="D41" s="37"/>
      <c r="E41" s="37"/>
      <c r="F41" s="37"/>
      <c r="G41" s="183"/>
      <c r="H41" s="184">
        <f>H33+H34-H35</f>
        <v>6579.35</v>
      </c>
      <c r="I41" s="40"/>
    </row>
    <row r="42" spans="1:9" x14ac:dyDescent="0.25">
      <c r="A42" s="152"/>
      <c r="B42" s="153"/>
      <c r="C42" s="153"/>
      <c r="D42" s="153"/>
      <c r="E42" s="153"/>
      <c r="F42" s="153"/>
      <c r="G42" s="154"/>
      <c r="H42" s="205"/>
      <c r="I42" s="206"/>
    </row>
    <row r="43" spans="1:9" x14ac:dyDescent="0.25">
      <c r="A43" s="79" t="s">
        <v>15</v>
      </c>
      <c r="B43" s="80"/>
      <c r="C43" s="80"/>
      <c r="D43" s="80"/>
      <c r="E43" s="80"/>
      <c r="F43" s="80"/>
      <c r="G43" s="81"/>
      <c r="H43" s="116"/>
      <c r="I43" s="117"/>
    </row>
    <row r="44" spans="1:9" x14ac:dyDescent="0.25">
      <c r="A44" s="4" t="s">
        <v>16</v>
      </c>
      <c r="B44" s="5"/>
      <c r="C44" s="5"/>
      <c r="D44" s="5"/>
      <c r="E44" s="5"/>
      <c r="F44" s="5"/>
      <c r="G44" s="6"/>
      <c r="H44" s="208">
        <v>11.5</v>
      </c>
      <c r="I44" s="209"/>
    </row>
    <row r="45" spans="1:9" ht="15.75" thickBot="1" x14ac:dyDescent="0.3">
      <c r="A45" s="52" t="s">
        <v>54</v>
      </c>
      <c r="B45" s="53"/>
      <c r="C45" s="53"/>
      <c r="D45" s="53"/>
      <c r="E45" s="53"/>
      <c r="F45" s="53"/>
      <c r="G45" s="54"/>
      <c r="H45" s="106">
        <f>(H10/H27+H29/H7+H34/H35)*H44</f>
        <v>29.280999605633312</v>
      </c>
      <c r="I45" s="107"/>
    </row>
    <row r="48" spans="1:9" x14ac:dyDescent="0.25">
      <c r="A48" s="46" t="s">
        <v>19</v>
      </c>
      <c r="B48" s="46"/>
      <c r="C48" s="46"/>
      <c r="G48" s="46" t="s">
        <v>20</v>
      </c>
      <c r="H48" s="46"/>
      <c r="I48" s="46"/>
    </row>
  </sheetData>
  <mergeCells count="88">
    <mergeCell ref="A48:C48"/>
    <mergeCell ref="G48:I48"/>
    <mergeCell ref="A44:G44"/>
    <mergeCell ref="H44:I44"/>
    <mergeCell ref="A45:G45"/>
    <mergeCell ref="H45:I45"/>
    <mergeCell ref="H19:I19"/>
    <mergeCell ref="A8:G8"/>
    <mergeCell ref="H8:I8"/>
    <mergeCell ref="A43:G43"/>
    <mergeCell ref="H43:I43"/>
    <mergeCell ref="A42:G42"/>
    <mergeCell ref="A37:G37"/>
    <mergeCell ref="H37:I37"/>
    <mergeCell ref="H42:I42"/>
    <mergeCell ref="A38:G38"/>
    <mergeCell ref="H38:I38"/>
    <mergeCell ref="A39:G39"/>
    <mergeCell ref="H39:I39"/>
    <mergeCell ref="A40:G40"/>
    <mergeCell ref="H40:I40"/>
    <mergeCell ref="A26:G26"/>
    <mergeCell ref="H25:I25"/>
    <mergeCell ref="H26:I26"/>
    <mergeCell ref="A29:G29"/>
    <mergeCell ref="H29:I29"/>
    <mergeCell ref="A28:G28"/>
    <mergeCell ref="H28:I28"/>
    <mergeCell ref="A27:G27"/>
    <mergeCell ref="H27:I27"/>
    <mergeCell ref="H14:I14"/>
    <mergeCell ref="A15:G16"/>
    <mergeCell ref="H15:I16"/>
    <mergeCell ref="A30:G30"/>
    <mergeCell ref="H30:I30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9:G9"/>
    <mergeCell ref="H9:I9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A31:G31"/>
    <mergeCell ref="H31:I31"/>
    <mergeCell ref="A36:G36"/>
    <mergeCell ref="H36:I36"/>
    <mergeCell ref="A41:G41"/>
    <mergeCell ref="H41:I41"/>
    <mergeCell ref="A32:G32"/>
    <mergeCell ref="H32:I32"/>
    <mergeCell ref="A34:G34"/>
    <mergeCell ref="H34:I34"/>
    <mergeCell ref="A35:G35"/>
    <mergeCell ref="H35:I35"/>
    <mergeCell ref="A33:G33"/>
    <mergeCell ref="H33:I3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8" workbookViewId="0">
      <selection activeCell="O28" sqref="O28"/>
    </sheetView>
  </sheetViews>
  <sheetFormatPr defaultRowHeight="15" x14ac:dyDescent="0.25"/>
  <sheetData>
    <row r="1" spans="1:9" ht="18.75" x14ac:dyDescent="0.3">
      <c r="A1" s="99" t="s">
        <v>26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86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31" t="s">
        <v>2</v>
      </c>
      <c r="I3" s="33"/>
    </row>
    <row r="4" spans="1:9" x14ac:dyDescent="0.25">
      <c r="A4" s="36" t="s">
        <v>87</v>
      </c>
      <c r="B4" s="37"/>
      <c r="C4" s="37"/>
      <c r="D4" s="37"/>
      <c r="E4" s="37"/>
      <c r="F4" s="37"/>
      <c r="G4" s="38"/>
      <c r="H4" s="114">
        <v>25406.25</v>
      </c>
      <c r="I4" s="178"/>
    </row>
    <row r="5" spans="1:9" x14ac:dyDescent="0.25">
      <c r="A5" s="44"/>
      <c r="B5" s="103"/>
      <c r="C5" s="103"/>
      <c r="D5" s="103"/>
      <c r="E5" s="103"/>
      <c r="F5" s="103"/>
      <c r="G5" s="45"/>
      <c r="H5" s="39"/>
      <c r="I5" s="40"/>
    </row>
    <row r="6" spans="1:9" x14ac:dyDescent="0.25">
      <c r="A6" s="36" t="s">
        <v>88</v>
      </c>
      <c r="B6" s="37"/>
      <c r="C6" s="37"/>
      <c r="D6" s="37"/>
      <c r="E6" s="37"/>
      <c r="F6" s="37"/>
      <c r="G6" s="38"/>
      <c r="H6" s="39">
        <v>73192.070000000007</v>
      </c>
      <c r="I6" s="40"/>
    </row>
    <row r="7" spans="1:9" x14ac:dyDescent="0.25">
      <c r="A7" s="75" t="s">
        <v>67</v>
      </c>
      <c r="B7" s="76"/>
      <c r="C7" s="76"/>
      <c r="D7" s="76"/>
      <c r="E7" s="76"/>
      <c r="F7" s="76"/>
      <c r="G7" s="77"/>
      <c r="H7" s="39">
        <v>27240.42</v>
      </c>
      <c r="I7" s="40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9">
        <v>2340</v>
      </c>
      <c r="I8" s="20"/>
    </row>
    <row r="9" spans="1:9" ht="15.75" thickBot="1" x14ac:dyDescent="0.3">
      <c r="A9" s="44"/>
      <c r="B9" s="103"/>
      <c r="C9" s="103"/>
      <c r="D9" s="103"/>
      <c r="E9" s="103"/>
      <c r="F9" s="103"/>
      <c r="G9" s="45"/>
      <c r="H9" s="39"/>
      <c r="I9" s="40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67"/>
      <c r="H10" s="92">
        <f>H11+H14+H20+H23+H24+H25+H26</f>
        <v>152588.89000000001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6"/>
      <c r="H11" s="97">
        <v>1171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81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81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81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86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86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81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91"/>
      <c r="H18" s="87">
        <v>0</v>
      </c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81"/>
      <c r="H19" s="14"/>
      <c r="I19" s="15"/>
    </row>
    <row r="20" spans="1:9" x14ac:dyDescent="0.25">
      <c r="A20" s="4" t="s">
        <v>11</v>
      </c>
      <c r="B20" s="5"/>
      <c r="C20" s="5"/>
      <c r="D20" s="5"/>
      <c r="E20" s="5"/>
      <c r="F20" s="5"/>
      <c r="G20" s="6"/>
      <c r="H20" s="14">
        <v>5038.2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6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6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6"/>
      <c r="H23" s="14">
        <v>25820.28</v>
      </c>
      <c r="I23" s="15"/>
    </row>
    <row r="24" spans="1:9" x14ac:dyDescent="0.25">
      <c r="A24" s="4" t="s">
        <v>50</v>
      </c>
      <c r="B24" s="5"/>
      <c r="C24" s="5"/>
      <c r="D24" s="5"/>
      <c r="E24" s="5"/>
      <c r="F24" s="5"/>
      <c r="G24" s="6"/>
      <c r="H24" s="14">
        <v>90472.24</v>
      </c>
      <c r="I24" s="15"/>
    </row>
    <row r="25" spans="1:9" x14ac:dyDescent="0.25">
      <c r="A25" s="4" t="s">
        <v>13</v>
      </c>
      <c r="B25" s="5"/>
      <c r="C25" s="5"/>
      <c r="D25" s="5"/>
      <c r="E25" s="5"/>
      <c r="F25" s="5"/>
      <c r="G25" s="6"/>
      <c r="H25" s="57">
        <v>27774.98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2"/>
      <c r="H26" s="73">
        <v>1569.38</v>
      </c>
      <c r="I26" s="74"/>
    </row>
    <row r="27" spans="1:9" s="1" customFormat="1" ht="15.75" thickBot="1" x14ac:dyDescent="0.3">
      <c r="A27" s="65" t="s">
        <v>1</v>
      </c>
      <c r="B27" s="66"/>
      <c r="C27" s="66"/>
      <c r="D27" s="66"/>
      <c r="E27" s="66"/>
      <c r="F27" s="66"/>
      <c r="G27" s="67"/>
      <c r="H27" s="68">
        <v>134748.14000000001</v>
      </c>
      <c r="I27" s="69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83</v>
      </c>
      <c r="B29" s="27"/>
      <c r="C29" s="27"/>
      <c r="D29" s="27"/>
      <c r="E29" s="27"/>
      <c r="F29" s="27"/>
      <c r="G29" s="27"/>
      <c r="H29" s="29">
        <f>H31+H32+H34</f>
        <v>5226</v>
      </c>
      <c r="I29" s="33"/>
    </row>
    <row r="30" spans="1:9" x14ac:dyDescent="0.25">
      <c r="A30" s="9" t="s">
        <v>82</v>
      </c>
      <c r="B30" s="10"/>
      <c r="C30" s="10"/>
      <c r="D30" s="10"/>
      <c r="E30" s="10"/>
      <c r="F30" s="10"/>
      <c r="G30" s="11"/>
      <c r="H30" s="12"/>
      <c r="I30" s="13"/>
    </row>
    <row r="31" spans="1:9" x14ac:dyDescent="0.25">
      <c r="A31" s="16" t="s">
        <v>148</v>
      </c>
      <c r="B31" s="17"/>
      <c r="C31" s="17"/>
      <c r="D31" s="17"/>
      <c r="E31" s="17"/>
      <c r="F31" s="17"/>
      <c r="G31" s="18"/>
      <c r="H31" s="19">
        <v>3940</v>
      </c>
      <c r="I31" s="20"/>
    </row>
    <row r="32" spans="1:9" x14ac:dyDescent="0.25">
      <c r="A32" s="16" t="s">
        <v>149</v>
      </c>
      <c r="B32" s="17"/>
      <c r="C32" s="17"/>
      <c r="D32" s="17"/>
      <c r="E32" s="17"/>
      <c r="F32" s="17"/>
      <c r="G32" s="18"/>
      <c r="H32" s="19">
        <v>304</v>
      </c>
      <c r="I32" s="20"/>
    </row>
    <row r="33" spans="1:9" x14ac:dyDescent="0.25">
      <c r="A33" s="4" t="s">
        <v>81</v>
      </c>
      <c r="B33" s="5"/>
      <c r="C33" s="5"/>
      <c r="D33" s="5"/>
      <c r="E33" s="5"/>
      <c r="F33" s="5"/>
      <c r="G33" s="6"/>
      <c r="H33" s="7"/>
      <c r="I33" s="8"/>
    </row>
    <row r="34" spans="1:9" ht="15.75" thickBot="1" x14ac:dyDescent="0.3">
      <c r="A34" s="4" t="s">
        <v>150</v>
      </c>
      <c r="B34" s="5"/>
      <c r="C34" s="5"/>
      <c r="D34" s="5"/>
      <c r="E34" s="5"/>
      <c r="F34" s="5"/>
      <c r="G34" s="6"/>
      <c r="H34" s="14">
        <v>982</v>
      </c>
      <c r="I34" s="15"/>
    </row>
    <row r="35" spans="1:9" ht="15.75" thickBot="1" x14ac:dyDescent="0.3">
      <c r="A35" s="26" t="s">
        <v>14</v>
      </c>
      <c r="B35" s="27"/>
      <c r="C35" s="27"/>
      <c r="D35" s="27"/>
      <c r="E35" s="27"/>
      <c r="F35" s="27"/>
      <c r="G35" s="28"/>
      <c r="H35" s="29">
        <f>H10+H29</f>
        <v>157814.89000000001</v>
      </c>
      <c r="I35" s="30"/>
    </row>
    <row r="36" spans="1:9" ht="15.75" thickBot="1" x14ac:dyDescent="0.3">
      <c r="A36" s="59"/>
      <c r="B36" s="60"/>
      <c r="C36" s="60"/>
      <c r="D36" s="60"/>
      <c r="E36" s="60"/>
      <c r="F36" s="60"/>
      <c r="G36" s="60"/>
      <c r="H36" s="62"/>
      <c r="I36" s="64"/>
    </row>
    <row r="37" spans="1:9" x14ac:dyDescent="0.25">
      <c r="A37" s="190" t="s">
        <v>108</v>
      </c>
      <c r="B37" s="191"/>
      <c r="C37" s="191"/>
      <c r="D37" s="191"/>
      <c r="E37" s="191"/>
      <c r="F37" s="191"/>
      <c r="G37" s="210"/>
      <c r="H37" s="157">
        <v>6920.58</v>
      </c>
      <c r="I37" s="159"/>
    </row>
    <row r="38" spans="1:9" x14ac:dyDescent="0.25">
      <c r="A38" s="36" t="s">
        <v>75</v>
      </c>
      <c r="B38" s="37"/>
      <c r="C38" s="37"/>
      <c r="D38" s="37"/>
      <c r="E38" s="37"/>
      <c r="F38" s="37"/>
      <c r="G38" s="38"/>
      <c r="H38" s="44">
        <v>15270.62</v>
      </c>
      <c r="I38" s="45"/>
    </row>
    <row r="39" spans="1:9" ht="15.75" thickBot="1" x14ac:dyDescent="0.3">
      <c r="A39" s="174" t="s">
        <v>76</v>
      </c>
      <c r="B39" s="175"/>
      <c r="C39" s="175"/>
      <c r="D39" s="175"/>
      <c r="E39" s="175"/>
      <c r="F39" s="175"/>
      <c r="G39" s="175"/>
      <c r="H39" s="176">
        <v>8350.0400000000009</v>
      </c>
      <c r="I39" s="177"/>
    </row>
    <row r="40" spans="1:9" x14ac:dyDescent="0.25">
      <c r="A40" s="108"/>
      <c r="B40" s="148"/>
      <c r="C40" s="148"/>
      <c r="D40" s="148"/>
      <c r="E40" s="148"/>
      <c r="F40" s="148"/>
      <c r="G40" s="109"/>
      <c r="H40" s="108"/>
      <c r="I40" s="109"/>
    </row>
    <row r="41" spans="1:9" x14ac:dyDescent="0.25">
      <c r="A41" s="36" t="s">
        <v>89</v>
      </c>
      <c r="B41" s="37"/>
      <c r="C41" s="37"/>
      <c r="D41" s="37"/>
      <c r="E41" s="37"/>
      <c r="F41" s="37"/>
      <c r="G41" s="37"/>
      <c r="H41" s="39">
        <f>H4+H27-H10</f>
        <v>7565.5</v>
      </c>
      <c r="I41" s="40"/>
    </row>
    <row r="42" spans="1:9" x14ac:dyDescent="0.25">
      <c r="A42" s="36" t="s">
        <v>112</v>
      </c>
      <c r="B42" s="37"/>
      <c r="C42" s="37"/>
      <c r="D42" s="37"/>
      <c r="E42" s="37"/>
      <c r="F42" s="37"/>
      <c r="G42" s="37"/>
      <c r="H42" s="39">
        <f>H6+H7+H8-H29</f>
        <v>97546.49</v>
      </c>
      <c r="I42" s="40"/>
    </row>
    <row r="43" spans="1:9" x14ac:dyDescent="0.25">
      <c r="A43" s="171" t="s">
        <v>113</v>
      </c>
      <c r="B43" s="37"/>
      <c r="C43" s="37"/>
      <c r="D43" s="37"/>
      <c r="E43" s="37"/>
      <c r="F43" s="37"/>
      <c r="G43" s="37"/>
      <c r="H43" s="39">
        <f>H37+H38-H39</f>
        <v>13841.16</v>
      </c>
      <c r="I43" s="40"/>
    </row>
    <row r="44" spans="1:9" x14ac:dyDescent="0.25">
      <c r="A44" s="36"/>
      <c r="B44" s="37"/>
      <c r="C44" s="37"/>
      <c r="D44" s="37"/>
      <c r="E44" s="37"/>
      <c r="F44" s="37"/>
      <c r="G44" s="37"/>
      <c r="H44" s="208"/>
      <c r="I44" s="209"/>
    </row>
    <row r="45" spans="1:9" x14ac:dyDescent="0.25">
      <c r="A45" s="4" t="s">
        <v>16</v>
      </c>
      <c r="B45" s="5"/>
      <c r="C45" s="5"/>
      <c r="D45" s="5"/>
      <c r="E45" s="5"/>
      <c r="F45" s="5"/>
      <c r="G45" s="5"/>
      <c r="H45" s="211">
        <v>13.5</v>
      </c>
      <c r="I45" s="212"/>
    </row>
    <row r="46" spans="1:9" ht="15.75" thickBot="1" x14ac:dyDescent="0.3">
      <c r="A46" s="52" t="s">
        <v>54</v>
      </c>
      <c r="B46" s="53"/>
      <c r="C46" s="53"/>
      <c r="D46" s="53"/>
      <c r="E46" s="53"/>
      <c r="F46" s="53"/>
      <c r="G46" s="53"/>
      <c r="H46" s="106">
        <f>(H29/H7+H10/H27+H33/H34)*H45</f>
        <v>17.877347684995762</v>
      </c>
      <c r="I46" s="107"/>
    </row>
    <row r="50" spans="1:9" x14ac:dyDescent="0.25">
      <c r="A50" s="46" t="s">
        <v>19</v>
      </c>
      <c r="B50" s="46"/>
      <c r="C50" s="46"/>
      <c r="G50" s="46" t="s">
        <v>20</v>
      </c>
      <c r="H50" s="46"/>
      <c r="I50" s="46"/>
    </row>
  </sheetData>
  <mergeCells count="90"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  <mergeCell ref="H15:I1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A8:G8"/>
    <mergeCell ref="A9:G9"/>
    <mergeCell ref="H9:I9"/>
    <mergeCell ref="H8:I8"/>
    <mergeCell ref="H6:I6"/>
    <mergeCell ref="A7:G7"/>
    <mergeCell ref="H7:I7"/>
    <mergeCell ref="A17:G17"/>
    <mergeCell ref="H17:I17"/>
    <mergeCell ref="A18:G18"/>
    <mergeCell ref="H18:I18"/>
    <mergeCell ref="A26:G26"/>
    <mergeCell ref="H26:I26"/>
    <mergeCell ref="A21:G21"/>
    <mergeCell ref="H21:I21"/>
    <mergeCell ref="A22:G22"/>
    <mergeCell ref="H22:I22"/>
    <mergeCell ref="A23:G23"/>
    <mergeCell ref="H23:I23"/>
    <mergeCell ref="A24:G24"/>
    <mergeCell ref="A20:G20"/>
    <mergeCell ref="H20:I20"/>
    <mergeCell ref="A19:G19"/>
    <mergeCell ref="A25:G25"/>
    <mergeCell ref="H25:I25"/>
    <mergeCell ref="H24:I24"/>
    <mergeCell ref="A50:C50"/>
    <mergeCell ref="G50:I50"/>
    <mergeCell ref="A45:G45"/>
    <mergeCell ref="H45:I45"/>
    <mergeCell ref="A46:G46"/>
    <mergeCell ref="H46:I46"/>
    <mergeCell ref="A44:G44"/>
    <mergeCell ref="H44:I44"/>
    <mergeCell ref="H36:I36"/>
    <mergeCell ref="A28:G28"/>
    <mergeCell ref="A38:G38"/>
    <mergeCell ref="H38:I38"/>
    <mergeCell ref="A39:G39"/>
    <mergeCell ref="H19:I19"/>
    <mergeCell ref="A42:G42"/>
    <mergeCell ref="H42:I42"/>
    <mergeCell ref="A33:G33"/>
    <mergeCell ref="H33:I33"/>
    <mergeCell ref="A34:G34"/>
    <mergeCell ref="H34:I34"/>
    <mergeCell ref="A35:G35"/>
    <mergeCell ref="H35:I35"/>
    <mergeCell ref="A36:G36"/>
    <mergeCell ref="A27:G27"/>
    <mergeCell ref="H27:I27"/>
    <mergeCell ref="A29:G29"/>
    <mergeCell ref="H29:I29"/>
    <mergeCell ref="A41:G41"/>
    <mergeCell ref="H41:I41"/>
    <mergeCell ref="H28:I28"/>
    <mergeCell ref="A31:G31"/>
    <mergeCell ref="H31:I31"/>
    <mergeCell ref="A43:G43"/>
    <mergeCell ref="H43:I43"/>
    <mergeCell ref="A32:G32"/>
    <mergeCell ref="H32:I32"/>
    <mergeCell ref="A30:G30"/>
    <mergeCell ref="H30:I30"/>
    <mergeCell ref="H39:I39"/>
    <mergeCell ref="A37:G37"/>
    <mergeCell ref="H37:I37"/>
    <mergeCell ref="A40:G40"/>
    <mergeCell ref="H40:I4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H37" sqref="H37:I37"/>
    </sheetView>
  </sheetViews>
  <sheetFormatPr defaultRowHeight="15" x14ac:dyDescent="0.25"/>
  <sheetData>
    <row r="1" spans="1:9" ht="18.75" x14ac:dyDescent="0.3">
      <c r="A1" s="99" t="s">
        <v>27</v>
      </c>
      <c r="B1" s="99"/>
      <c r="C1" s="99"/>
      <c r="D1" s="99"/>
      <c r="E1" s="99"/>
      <c r="F1" s="99"/>
      <c r="G1" s="99"/>
      <c r="H1" s="99"/>
      <c r="I1" s="99"/>
    </row>
    <row r="2" spans="1:9" ht="15.75" thickBot="1" x14ac:dyDescent="0.3">
      <c r="C2" s="113" t="s">
        <v>105</v>
      </c>
      <c r="D2" s="113"/>
      <c r="E2" s="113"/>
      <c r="F2" s="113"/>
    </row>
    <row r="3" spans="1:9" ht="15.75" thickBot="1" x14ac:dyDescent="0.3">
      <c r="A3" s="62"/>
      <c r="B3" s="63"/>
      <c r="C3" s="63"/>
      <c r="D3" s="63"/>
      <c r="E3" s="63"/>
      <c r="F3" s="63"/>
      <c r="G3" s="64"/>
      <c r="H3" s="101" t="s">
        <v>2</v>
      </c>
      <c r="I3" s="102"/>
    </row>
    <row r="4" spans="1:9" x14ac:dyDescent="0.25">
      <c r="A4" s="75" t="s">
        <v>100</v>
      </c>
      <c r="B4" s="76"/>
      <c r="C4" s="76"/>
      <c r="D4" s="76"/>
      <c r="E4" s="76"/>
      <c r="F4" s="76"/>
      <c r="G4" s="171"/>
      <c r="H4" s="213">
        <v>133200.13</v>
      </c>
      <c r="I4" s="214"/>
    </row>
    <row r="5" spans="1:9" x14ac:dyDescent="0.25">
      <c r="A5" s="44"/>
      <c r="B5" s="103"/>
      <c r="C5" s="103"/>
      <c r="D5" s="103"/>
      <c r="E5" s="103"/>
      <c r="F5" s="103"/>
      <c r="G5" s="45"/>
      <c r="H5" s="7"/>
      <c r="I5" s="8"/>
    </row>
    <row r="6" spans="1:9" x14ac:dyDescent="0.25">
      <c r="A6" s="36" t="s">
        <v>88</v>
      </c>
      <c r="B6" s="37"/>
      <c r="C6" s="37"/>
      <c r="D6" s="37"/>
      <c r="E6" s="37"/>
      <c r="F6" s="37"/>
      <c r="G6" s="37"/>
      <c r="H6" s="160">
        <v>275298.58</v>
      </c>
      <c r="I6" s="159"/>
    </row>
    <row r="7" spans="1:9" x14ac:dyDescent="0.25">
      <c r="A7" s="75" t="s">
        <v>67</v>
      </c>
      <c r="B7" s="76"/>
      <c r="C7" s="76"/>
      <c r="D7" s="76"/>
      <c r="E7" s="76"/>
      <c r="F7" s="76"/>
      <c r="G7" s="171"/>
      <c r="H7" s="116">
        <v>15503.9</v>
      </c>
      <c r="I7" s="117"/>
    </row>
    <row r="8" spans="1:9" x14ac:dyDescent="0.25">
      <c r="A8" s="79" t="s">
        <v>53</v>
      </c>
      <c r="B8" s="80"/>
      <c r="C8" s="80"/>
      <c r="D8" s="80"/>
      <c r="E8" s="80"/>
      <c r="F8" s="80"/>
      <c r="G8" s="81"/>
      <c r="H8" s="14">
        <v>0</v>
      </c>
      <c r="I8" s="15"/>
    </row>
    <row r="9" spans="1:9" ht="15.75" thickBot="1" x14ac:dyDescent="0.3">
      <c r="A9" s="79"/>
      <c r="B9" s="80"/>
      <c r="C9" s="80"/>
      <c r="D9" s="80"/>
      <c r="E9" s="80"/>
      <c r="F9" s="80"/>
      <c r="G9" s="165"/>
      <c r="H9" s="87"/>
      <c r="I9" s="88"/>
    </row>
    <row r="10" spans="1:9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92">
        <f>H11+H12+H13+H14+H15+H17+H18+H32+H20+H21+H22+H23+H24+H25+H26+H19</f>
        <v>100391.05</v>
      </c>
      <c r="I10" s="112"/>
    </row>
    <row r="11" spans="1:9" x14ac:dyDescent="0.25">
      <c r="A11" s="94" t="s">
        <v>59</v>
      </c>
      <c r="B11" s="95"/>
      <c r="C11" s="95"/>
      <c r="D11" s="95"/>
      <c r="E11" s="95"/>
      <c r="F11" s="95"/>
      <c r="G11" s="95"/>
      <c r="H11" s="97">
        <v>0</v>
      </c>
      <c r="I11" s="98"/>
    </row>
    <row r="12" spans="1:9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9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9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9" x14ac:dyDescent="0.25">
      <c r="A15" s="84" t="s">
        <v>7</v>
      </c>
      <c r="B15" s="85"/>
      <c r="C15" s="85"/>
      <c r="D15" s="85"/>
      <c r="E15" s="85"/>
      <c r="F15" s="85"/>
      <c r="G15" s="169"/>
      <c r="H15" s="87"/>
      <c r="I15" s="88"/>
    </row>
    <row r="16" spans="1:9" x14ac:dyDescent="0.25">
      <c r="A16" s="84"/>
      <c r="B16" s="85"/>
      <c r="C16" s="85"/>
      <c r="D16" s="85"/>
      <c r="E16" s="85"/>
      <c r="F16" s="85"/>
      <c r="G16" s="169"/>
      <c r="H16" s="87"/>
      <c r="I16" s="88"/>
    </row>
    <row r="17" spans="1:9" x14ac:dyDescent="0.25">
      <c r="A17" s="79" t="s">
        <v>9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166"/>
      <c r="H18" s="87">
        <v>0</v>
      </c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165"/>
      <c r="H19" s="7"/>
      <c r="I19" s="8"/>
    </row>
    <row r="20" spans="1:9" x14ac:dyDescent="0.25">
      <c r="A20" s="4" t="s">
        <v>11</v>
      </c>
      <c r="B20" s="5"/>
      <c r="C20" s="5"/>
      <c r="D20" s="5"/>
      <c r="E20" s="5"/>
      <c r="F20" s="5"/>
      <c r="G20" s="5"/>
      <c r="H20" s="14">
        <v>3405.45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5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5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5"/>
      <c r="H23" s="14">
        <v>16967.7</v>
      </c>
      <c r="I23" s="15"/>
    </row>
    <row r="24" spans="1:9" x14ac:dyDescent="0.25">
      <c r="A24" s="4" t="s">
        <v>50</v>
      </c>
      <c r="B24" s="5"/>
      <c r="C24" s="5"/>
      <c r="D24" s="5"/>
      <c r="E24" s="5"/>
      <c r="F24" s="5"/>
      <c r="G24" s="5"/>
      <c r="H24" s="7">
        <v>59453.49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5"/>
      <c r="H25" s="57">
        <v>18252.22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1"/>
      <c r="H26" s="73">
        <v>1569.38</v>
      </c>
      <c r="I26" s="74"/>
    </row>
    <row r="27" spans="1:9" s="1" customFormat="1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68">
        <v>61401.45</v>
      </c>
      <c r="I27" s="69"/>
    </row>
    <row r="28" spans="1:9" ht="15.75" thickBot="1" x14ac:dyDescent="0.3">
      <c r="A28" s="62"/>
      <c r="B28" s="63"/>
      <c r="C28" s="63"/>
      <c r="D28" s="63"/>
      <c r="E28" s="63"/>
      <c r="F28" s="63"/>
      <c r="G28" s="64"/>
      <c r="H28" s="62"/>
      <c r="I28" s="64"/>
    </row>
    <row r="29" spans="1:9" ht="15.75" thickBot="1" x14ac:dyDescent="0.3">
      <c r="A29" s="26" t="s">
        <v>80</v>
      </c>
      <c r="B29" s="27"/>
      <c r="C29" s="27"/>
      <c r="D29" s="27"/>
      <c r="E29" s="27"/>
      <c r="F29" s="27"/>
      <c r="G29" s="27"/>
      <c r="H29" s="29">
        <f>H31+H33</f>
        <v>2240</v>
      </c>
      <c r="I29" s="30"/>
    </row>
    <row r="30" spans="1:9" x14ac:dyDescent="0.25">
      <c r="A30" s="216" t="s">
        <v>82</v>
      </c>
      <c r="B30" s="217"/>
      <c r="C30" s="217"/>
      <c r="D30" s="217"/>
      <c r="E30" s="217"/>
      <c r="F30" s="217"/>
      <c r="G30" s="218"/>
      <c r="H30" s="197"/>
      <c r="I30" s="198"/>
    </row>
    <row r="31" spans="1:9" x14ac:dyDescent="0.25">
      <c r="A31" s="16" t="s">
        <v>151</v>
      </c>
      <c r="B31" s="17"/>
      <c r="C31" s="17"/>
      <c r="D31" s="17"/>
      <c r="E31" s="17"/>
      <c r="F31" s="17"/>
      <c r="G31" s="18"/>
      <c r="H31" s="19">
        <v>1740</v>
      </c>
      <c r="I31" s="20"/>
    </row>
    <row r="32" spans="1:9" x14ac:dyDescent="0.25">
      <c r="A32" s="202" t="s">
        <v>81</v>
      </c>
      <c r="B32" s="203"/>
      <c r="C32" s="203"/>
      <c r="D32" s="203"/>
      <c r="E32" s="203"/>
      <c r="F32" s="203"/>
      <c r="G32" s="204"/>
      <c r="H32" s="104"/>
      <c r="I32" s="105"/>
    </row>
    <row r="33" spans="1:9" ht="15.75" thickBot="1" x14ac:dyDescent="0.3">
      <c r="A33" s="16" t="s">
        <v>152</v>
      </c>
      <c r="B33" s="17"/>
      <c r="C33" s="17"/>
      <c r="D33" s="17"/>
      <c r="E33" s="17"/>
      <c r="F33" s="17"/>
      <c r="G33" s="18"/>
      <c r="H33" s="19">
        <v>500</v>
      </c>
      <c r="I33" s="20"/>
    </row>
    <row r="34" spans="1:9" ht="15.75" thickBot="1" x14ac:dyDescent="0.3">
      <c r="A34" s="26" t="s">
        <v>14</v>
      </c>
      <c r="B34" s="27"/>
      <c r="C34" s="27"/>
      <c r="D34" s="27"/>
      <c r="E34" s="27"/>
      <c r="F34" s="27"/>
      <c r="G34" s="27"/>
      <c r="H34" s="29">
        <f>H10+H29</f>
        <v>102631.05</v>
      </c>
      <c r="I34" s="33"/>
    </row>
    <row r="35" spans="1:9" x14ac:dyDescent="0.25">
      <c r="A35" s="57"/>
      <c r="B35" s="215"/>
      <c r="C35" s="215"/>
      <c r="D35" s="215"/>
      <c r="E35" s="215"/>
      <c r="F35" s="215"/>
      <c r="G35" s="215"/>
      <c r="H35" s="104"/>
      <c r="I35" s="105"/>
    </row>
    <row r="36" spans="1:9" x14ac:dyDescent="0.25">
      <c r="A36" s="75" t="s">
        <v>114</v>
      </c>
      <c r="B36" s="76"/>
      <c r="C36" s="76"/>
      <c r="D36" s="76"/>
      <c r="E36" s="76"/>
      <c r="F36" s="76"/>
      <c r="G36" s="171"/>
      <c r="H36" s="114">
        <f>H4+H10-H27</f>
        <v>172189.72999999998</v>
      </c>
      <c r="I36" s="115"/>
    </row>
    <row r="37" spans="1:9" x14ac:dyDescent="0.25">
      <c r="A37" s="75" t="s">
        <v>111</v>
      </c>
      <c r="B37" s="76"/>
      <c r="C37" s="76"/>
      <c r="D37" s="76"/>
      <c r="E37" s="76"/>
      <c r="F37" s="76"/>
      <c r="G37" s="171"/>
      <c r="H37" s="39">
        <f>H6+H7+H8-H29</f>
        <v>288562.48000000004</v>
      </c>
      <c r="I37" s="40"/>
    </row>
    <row r="38" spans="1:9" x14ac:dyDescent="0.25">
      <c r="A38" s="44"/>
      <c r="B38" s="103"/>
      <c r="C38" s="103"/>
      <c r="D38" s="103"/>
      <c r="E38" s="103"/>
      <c r="F38" s="103"/>
      <c r="G38" s="103"/>
      <c r="H38" s="44"/>
      <c r="I38" s="45"/>
    </row>
    <row r="39" spans="1:9" x14ac:dyDescent="0.25">
      <c r="A39" s="75" t="s">
        <v>15</v>
      </c>
      <c r="B39" s="76"/>
      <c r="C39" s="76"/>
      <c r="D39" s="76"/>
      <c r="E39" s="76"/>
      <c r="F39" s="76"/>
      <c r="G39" s="171"/>
      <c r="H39" s="87"/>
      <c r="I39" s="88"/>
    </row>
    <row r="40" spans="1:9" x14ac:dyDescent="0.25">
      <c r="A40" s="4" t="s">
        <v>16</v>
      </c>
      <c r="B40" s="5"/>
      <c r="C40" s="5"/>
      <c r="D40" s="5"/>
      <c r="E40" s="5"/>
      <c r="F40" s="5"/>
      <c r="G40" s="5"/>
      <c r="H40" s="208">
        <v>15</v>
      </c>
      <c r="I40" s="209"/>
    </row>
    <row r="41" spans="1:9" ht="15.75" thickBot="1" x14ac:dyDescent="0.3">
      <c r="A41" s="52" t="s">
        <v>54</v>
      </c>
      <c r="B41" s="53"/>
      <c r="C41" s="53"/>
      <c r="D41" s="53"/>
      <c r="E41" s="53"/>
      <c r="F41" s="53"/>
      <c r="G41" s="53"/>
      <c r="H41" s="106">
        <f>(H10/H27+H29/H7)*H40</f>
        <v>26.692118283575144</v>
      </c>
      <c r="I41" s="107"/>
    </row>
    <row r="44" spans="1:9" x14ac:dyDescent="0.25">
      <c r="A44" s="46" t="s">
        <v>19</v>
      </c>
      <c r="B44" s="46"/>
      <c r="C44" s="46"/>
      <c r="G44" s="46" t="s">
        <v>20</v>
      </c>
      <c r="H44" s="46"/>
      <c r="I44" s="46"/>
    </row>
  </sheetData>
  <mergeCells count="80">
    <mergeCell ref="A44:C44"/>
    <mergeCell ref="G44:I44"/>
    <mergeCell ref="A40:G40"/>
    <mergeCell ref="H40:I40"/>
    <mergeCell ref="A29:G29"/>
    <mergeCell ref="H29:I29"/>
    <mergeCell ref="A33:G33"/>
    <mergeCell ref="H33:I33"/>
    <mergeCell ref="A32:G32"/>
    <mergeCell ref="H32:I32"/>
    <mergeCell ref="A30:G30"/>
    <mergeCell ref="H30:I30"/>
    <mergeCell ref="A31:G31"/>
    <mergeCell ref="H31:I31"/>
    <mergeCell ref="A28:G28"/>
    <mergeCell ref="H28:I28"/>
    <mergeCell ref="A41:G41"/>
    <mergeCell ref="H41:I41"/>
    <mergeCell ref="A34:G34"/>
    <mergeCell ref="H34:I34"/>
    <mergeCell ref="A35:G35"/>
    <mergeCell ref="H35:I35"/>
    <mergeCell ref="A36:G36"/>
    <mergeCell ref="H36:I36"/>
    <mergeCell ref="A38:G38"/>
    <mergeCell ref="H38:I38"/>
    <mergeCell ref="A39:G39"/>
    <mergeCell ref="H39:I39"/>
    <mergeCell ref="A37:G37"/>
    <mergeCell ref="H37:I37"/>
    <mergeCell ref="A25:G25"/>
    <mergeCell ref="H25:I25"/>
    <mergeCell ref="A26:G26"/>
    <mergeCell ref="H26:I26"/>
    <mergeCell ref="A8:G8"/>
    <mergeCell ref="H8:I8"/>
    <mergeCell ref="A22:G22"/>
    <mergeCell ref="H22:I22"/>
    <mergeCell ref="A23:G23"/>
    <mergeCell ref="H23:I23"/>
    <mergeCell ref="A24:G24"/>
    <mergeCell ref="H24:I24"/>
    <mergeCell ref="A20:G20"/>
    <mergeCell ref="H20:I20"/>
    <mergeCell ref="A19:G19"/>
    <mergeCell ref="H19:I19"/>
    <mergeCell ref="A21:G21"/>
    <mergeCell ref="H21:I21"/>
    <mergeCell ref="A27:G27"/>
    <mergeCell ref="H27:I27"/>
    <mergeCell ref="A11:G11"/>
    <mergeCell ref="H11:I11"/>
    <mergeCell ref="A12:G12"/>
    <mergeCell ref="H12:I12"/>
    <mergeCell ref="A13:G13"/>
    <mergeCell ref="H13:I13"/>
    <mergeCell ref="H15:I16"/>
    <mergeCell ref="A17:G17"/>
    <mergeCell ref="H17:I17"/>
    <mergeCell ref="A18:G18"/>
    <mergeCell ref="H18:I18"/>
    <mergeCell ref="A15:G16"/>
    <mergeCell ref="A7:G7"/>
    <mergeCell ref="H7:I7"/>
    <mergeCell ref="A9:G9"/>
    <mergeCell ref="H9:I9"/>
    <mergeCell ref="A14:G14"/>
    <mergeCell ref="H14:I14"/>
    <mergeCell ref="A10:G10"/>
    <mergeCell ref="H10:I10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5" workbookViewId="0">
      <selection activeCell="K36" sqref="K36"/>
    </sheetView>
  </sheetViews>
  <sheetFormatPr defaultRowHeight="15" x14ac:dyDescent="0.25"/>
  <sheetData>
    <row r="1" spans="1:11" ht="18.75" x14ac:dyDescent="0.3">
      <c r="A1" s="99" t="s">
        <v>35</v>
      </c>
      <c r="B1" s="99"/>
      <c r="C1" s="99"/>
      <c r="D1" s="99"/>
      <c r="E1" s="99"/>
      <c r="F1" s="99"/>
      <c r="G1" s="99"/>
      <c r="H1" s="99"/>
      <c r="I1" s="99"/>
    </row>
    <row r="2" spans="1:11" ht="15.75" thickBot="1" x14ac:dyDescent="0.3">
      <c r="C2" s="113" t="s">
        <v>86</v>
      </c>
      <c r="D2" s="113"/>
      <c r="E2" s="113"/>
      <c r="F2" s="113"/>
    </row>
    <row r="3" spans="1:11" ht="15.75" thickBot="1" x14ac:dyDescent="0.3">
      <c r="A3" s="62"/>
      <c r="B3" s="63"/>
      <c r="C3" s="63"/>
      <c r="D3" s="63"/>
      <c r="E3" s="63"/>
      <c r="F3" s="63"/>
      <c r="G3" s="63"/>
      <c r="H3" s="31" t="s">
        <v>2</v>
      </c>
      <c r="I3" s="33"/>
    </row>
    <row r="4" spans="1:11" x14ac:dyDescent="0.25">
      <c r="A4" s="36" t="s">
        <v>100</v>
      </c>
      <c r="B4" s="37"/>
      <c r="C4" s="37"/>
      <c r="D4" s="37"/>
      <c r="E4" s="37"/>
      <c r="F4" s="37"/>
      <c r="G4" s="37"/>
      <c r="H4" s="101">
        <v>156792.95000000001</v>
      </c>
      <c r="I4" s="102"/>
    </row>
    <row r="5" spans="1:11" x14ac:dyDescent="0.25">
      <c r="A5" s="44"/>
      <c r="B5" s="103"/>
      <c r="C5" s="103"/>
      <c r="D5" s="103"/>
      <c r="E5" s="103"/>
      <c r="F5" s="103"/>
      <c r="G5" s="45"/>
      <c r="H5" s="44"/>
      <c r="I5" s="45"/>
    </row>
    <row r="6" spans="1:11" x14ac:dyDescent="0.25">
      <c r="A6" s="36" t="s">
        <v>115</v>
      </c>
      <c r="B6" s="37"/>
      <c r="C6" s="37"/>
      <c r="D6" s="37"/>
      <c r="E6" s="37"/>
      <c r="F6" s="37"/>
      <c r="G6" s="37"/>
      <c r="H6" s="44">
        <v>64029.86</v>
      </c>
      <c r="I6" s="45"/>
    </row>
    <row r="7" spans="1:11" x14ac:dyDescent="0.25">
      <c r="A7" s="75" t="s">
        <v>67</v>
      </c>
      <c r="B7" s="76"/>
      <c r="C7" s="76"/>
      <c r="D7" s="76"/>
      <c r="E7" s="76"/>
      <c r="F7" s="76"/>
      <c r="G7" s="171"/>
      <c r="H7" s="50">
        <v>19088.73</v>
      </c>
      <c r="I7" s="51"/>
    </row>
    <row r="8" spans="1:11" x14ac:dyDescent="0.25">
      <c r="A8" s="79" t="s">
        <v>53</v>
      </c>
      <c r="B8" s="80"/>
      <c r="C8" s="80"/>
      <c r="D8" s="80"/>
      <c r="E8" s="80"/>
      <c r="F8" s="80"/>
      <c r="G8" s="81"/>
      <c r="H8" s="14">
        <v>4020</v>
      </c>
      <c r="I8" s="15"/>
    </row>
    <row r="9" spans="1:11" ht="15.75" thickBot="1" x14ac:dyDescent="0.3">
      <c r="A9" s="79"/>
      <c r="B9" s="80"/>
      <c r="C9" s="80"/>
      <c r="D9" s="80"/>
      <c r="E9" s="80"/>
      <c r="F9" s="80"/>
      <c r="G9" s="165"/>
      <c r="H9" s="87"/>
      <c r="I9" s="88"/>
    </row>
    <row r="10" spans="1:11" ht="15.75" thickBot="1" x14ac:dyDescent="0.3">
      <c r="A10" s="65" t="s">
        <v>64</v>
      </c>
      <c r="B10" s="66"/>
      <c r="C10" s="66"/>
      <c r="D10" s="66"/>
      <c r="E10" s="66"/>
      <c r="F10" s="66"/>
      <c r="G10" s="170"/>
      <c r="H10" s="223">
        <f>H11+H12+H13+H14+H15+H17+H18+H30+H20+H21+H22+H23+H24+H25+H26+H19</f>
        <v>76003.5</v>
      </c>
      <c r="I10" s="224"/>
    </row>
    <row r="11" spans="1:11" x14ac:dyDescent="0.25">
      <c r="A11" s="94" t="s">
        <v>59</v>
      </c>
      <c r="B11" s="95"/>
      <c r="C11" s="95"/>
      <c r="D11" s="95"/>
      <c r="E11" s="95"/>
      <c r="F11" s="95"/>
      <c r="G11" s="95"/>
      <c r="H11" s="110">
        <v>0</v>
      </c>
      <c r="I11" s="111"/>
      <c r="K11" s="1"/>
    </row>
    <row r="12" spans="1:11" x14ac:dyDescent="0.25">
      <c r="A12" s="79" t="s">
        <v>4</v>
      </c>
      <c r="B12" s="80"/>
      <c r="C12" s="80"/>
      <c r="D12" s="80"/>
      <c r="E12" s="80"/>
      <c r="F12" s="80"/>
      <c r="G12" s="165"/>
      <c r="H12" s="87"/>
      <c r="I12" s="88"/>
    </row>
    <row r="13" spans="1:11" x14ac:dyDescent="0.25">
      <c r="A13" s="79" t="s">
        <v>5</v>
      </c>
      <c r="B13" s="80"/>
      <c r="C13" s="80"/>
      <c r="D13" s="80"/>
      <c r="E13" s="80"/>
      <c r="F13" s="80"/>
      <c r="G13" s="165"/>
      <c r="H13" s="87"/>
      <c r="I13" s="88"/>
    </row>
    <row r="14" spans="1:11" x14ac:dyDescent="0.25">
      <c r="A14" s="79" t="s">
        <v>6</v>
      </c>
      <c r="B14" s="80"/>
      <c r="C14" s="80"/>
      <c r="D14" s="80"/>
      <c r="E14" s="80"/>
      <c r="F14" s="80"/>
      <c r="G14" s="165"/>
      <c r="H14" s="87">
        <v>742.81</v>
      </c>
      <c r="I14" s="88"/>
    </row>
    <row r="15" spans="1:11" x14ac:dyDescent="0.25">
      <c r="A15" s="84" t="s">
        <v>7</v>
      </c>
      <c r="B15" s="85"/>
      <c r="C15" s="85"/>
      <c r="D15" s="85"/>
      <c r="E15" s="85"/>
      <c r="F15" s="85"/>
      <c r="G15" s="169"/>
      <c r="H15" s="219"/>
      <c r="I15" s="220"/>
    </row>
    <row r="16" spans="1:11" x14ac:dyDescent="0.25">
      <c r="A16" s="84"/>
      <c r="B16" s="85"/>
      <c r="C16" s="85"/>
      <c r="D16" s="85"/>
      <c r="E16" s="85"/>
      <c r="F16" s="85"/>
      <c r="G16" s="169"/>
      <c r="H16" s="221"/>
      <c r="I16" s="222"/>
    </row>
    <row r="17" spans="1:9" x14ac:dyDescent="0.25">
      <c r="A17" s="79" t="s">
        <v>9</v>
      </c>
      <c r="B17" s="80"/>
      <c r="C17" s="80"/>
      <c r="D17" s="80"/>
      <c r="E17" s="80"/>
      <c r="F17" s="80"/>
      <c r="G17" s="165"/>
      <c r="H17" s="87"/>
      <c r="I17" s="88"/>
    </row>
    <row r="18" spans="1:9" x14ac:dyDescent="0.25">
      <c r="A18" s="89" t="s">
        <v>0</v>
      </c>
      <c r="B18" s="90"/>
      <c r="C18" s="90"/>
      <c r="D18" s="90"/>
      <c r="E18" s="90"/>
      <c r="F18" s="90"/>
      <c r="G18" s="166"/>
      <c r="H18" s="87">
        <v>0</v>
      </c>
      <c r="I18" s="88"/>
    </row>
    <row r="19" spans="1:9" x14ac:dyDescent="0.25">
      <c r="A19" s="79" t="s">
        <v>52</v>
      </c>
      <c r="B19" s="80"/>
      <c r="C19" s="80"/>
      <c r="D19" s="80"/>
      <c r="E19" s="80"/>
      <c r="F19" s="80"/>
      <c r="G19" s="165"/>
      <c r="H19" s="7">
        <v>1016.16</v>
      </c>
      <c r="I19" s="8"/>
    </row>
    <row r="20" spans="1:9" x14ac:dyDescent="0.25">
      <c r="A20" s="4" t="s">
        <v>11</v>
      </c>
      <c r="B20" s="5"/>
      <c r="C20" s="5"/>
      <c r="D20" s="5"/>
      <c r="E20" s="5"/>
      <c r="F20" s="5"/>
      <c r="G20" s="5"/>
      <c r="H20" s="14">
        <v>2239.1999999999998</v>
      </c>
      <c r="I20" s="15"/>
    </row>
    <row r="21" spans="1:9" x14ac:dyDescent="0.25">
      <c r="A21" s="4" t="s">
        <v>17</v>
      </c>
      <c r="B21" s="5"/>
      <c r="C21" s="5"/>
      <c r="D21" s="5"/>
      <c r="E21" s="5"/>
      <c r="F21" s="5"/>
      <c r="G21" s="5"/>
      <c r="H21" s="7"/>
      <c r="I21" s="8"/>
    </row>
    <row r="22" spans="1:9" x14ac:dyDescent="0.25">
      <c r="A22" s="4" t="s">
        <v>18</v>
      </c>
      <c r="B22" s="5"/>
      <c r="C22" s="5"/>
      <c r="D22" s="5"/>
      <c r="E22" s="5"/>
      <c r="F22" s="5"/>
      <c r="G22" s="5"/>
      <c r="H22" s="57"/>
      <c r="I22" s="58"/>
    </row>
    <row r="23" spans="1:9" x14ac:dyDescent="0.25">
      <c r="A23" s="4" t="s">
        <v>12</v>
      </c>
      <c r="B23" s="5"/>
      <c r="C23" s="5"/>
      <c r="D23" s="5"/>
      <c r="E23" s="5"/>
      <c r="F23" s="5"/>
      <c r="G23" s="5"/>
      <c r="H23" s="14">
        <v>12623.77</v>
      </c>
      <c r="I23" s="15"/>
    </row>
    <row r="24" spans="1:9" x14ac:dyDescent="0.25">
      <c r="A24" s="4" t="s">
        <v>50</v>
      </c>
      <c r="B24" s="5"/>
      <c r="C24" s="5"/>
      <c r="D24" s="5"/>
      <c r="E24" s="5"/>
      <c r="F24" s="5"/>
      <c r="G24" s="5"/>
      <c r="H24" s="7">
        <v>44232.72</v>
      </c>
      <c r="I24" s="8"/>
    </row>
    <row r="25" spans="1:9" x14ac:dyDescent="0.25">
      <c r="A25" s="4" t="s">
        <v>13</v>
      </c>
      <c r="B25" s="5"/>
      <c r="C25" s="5"/>
      <c r="D25" s="5"/>
      <c r="E25" s="5"/>
      <c r="F25" s="5"/>
      <c r="G25" s="5"/>
      <c r="H25" s="57">
        <v>13579.46</v>
      </c>
      <c r="I25" s="58"/>
    </row>
    <row r="26" spans="1:9" ht="15.75" thickBot="1" x14ac:dyDescent="0.3">
      <c r="A26" s="70" t="s">
        <v>49</v>
      </c>
      <c r="B26" s="71"/>
      <c r="C26" s="71"/>
      <c r="D26" s="71"/>
      <c r="E26" s="71"/>
      <c r="F26" s="71"/>
      <c r="G26" s="71"/>
      <c r="H26" s="73">
        <v>1569.38</v>
      </c>
      <c r="I26" s="74"/>
    </row>
    <row r="27" spans="1:9" s="1" customFormat="1" ht="15.75" thickBot="1" x14ac:dyDescent="0.3">
      <c r="A27" s="65" t="s">
        <v>63</v>
      </c>
      <c r="B27" s="66"/>
      <c r="C27" s="66"/>
      <c r="D27" s="66"/>
      <c r="E27" s="66"/>
      <c r="F27" s="66"/>
      <c r="G27" s="67"/>
      <c r="H27" s="68">
        <v>74019.289999999994</v>
      </c>
      <c r="I27" s="69"/>
    </row>
    <row r="28" spans="1:9" ht="15.75" thickBot="1" x14ac:dyDescent="0.3">
      <c r="A28" s="149"/>
      <c r="B28" s="150"/>
      <c r="C28" s="150"/>
      <c r="D28" s="150"/>
      <c r="E28" s="150"/>
      <c r="F28" s="150"/>
      <c r="G28" s="151"/>
      <c r="H28" s="149"/>
      <c r="I28" s="151"/>
    </row>
    <row r="29" spans="1:9" ht="15.75" thickBot="1" x14ac:dyDescent="0.3">
      <c r="A29" s="26" t="s">
        <v>84</v>
      </c>
      <c r="B29" s="27"/>
      <c r="C29" s="27"/>
      <c r="D29" s="27"/>
      <c r="E29" s="27"/>
      <c r="F29" s="27"/>
      <c r="G29" s="27"/>
      <c r="H29" s="29">
        <f>H30</f>
        <v>0</v>
      </c>
      <c r="I29" s="33"/>
    </row>
    <row r="30" spans="1:9" x14ac:dyDescent="0.25">
      <c r="A30" s="167" t="s">
        <v>74</v>
      </c>
      <c r="B30" s="168"/>
      <c r="C30" s="168"/>
      <c r="D30" s="168"/>
      <c r="E30" s="168"/>
      <c r="F30" s="168"/>
      <c r="G30" s="168"/>
      <c r="H30" s="136"/>
      <c r="I30" s="137"/>
    </row>
    <row r="31" spans="1:9" ht="15.75" thickBot="1" x14ac:dyDescent="0.3">
      <c r="A31" s="192"/>
      <c r="B31" s="193"/>
      <c r="C31" s="193"/>
      <c r="D31" s="193"/>
      <c r="E31" s="193"/>
      <c r="F31" s="193"/>
      <c r="G31" s="194"/>
      <c r="H31" s="195"/>
      <c r="I31" s="196"/>
    </row>
    <row r="32" spans="1:9" x14ac:dyDescent="0.25">
      <c r="A32" s="187" t="s">
        <v>116</v>
      </c>
      <c r="B32" s="188"/>
      <c r="C32" s="188"/>
      <c r="D32" s="188"/>
      <c r="E32" s="188"/>
      <c r="F32" s="188"/>
      <c r="G32" s="189"/>
      <c r="H32" s="197">
        <v>4118.17</v>
      </c>
      <c r="I32" s="198"/>
    </row>
    <row r="33" spans="1:9" x14ac:dyDescent="0.25">
      <c r="A33" s="171" t="s">
        <v>75</v>
      </c>
      <c r="B33" s="37"/>
      <c r="C33" s="37"/>
      <c r="D33" s="37"/>
      <c r="E33" s="37"/>
      <c r="F33" s="37"/>
      <c r="G33" s="37"/>
      <c r="H33" s="44">
        <v>10987.2</v>
      </c>
      <c r="I33" s="45"/>
    </row>
    <row r="34" spans="1:9" ht="15.75" thickBot="1" x14ac:dyDescent="0.3">
      <c r="A34" s="174" t="s">
        <v>76</v>
      </c>
      <c r="B34" s="175"/>
      <c r="C34" s="175"/>
      <c r="D34" s="175"/>
      <c r="E34" s="175"/>
      <c r="F34" s="175"/>
      <c r="G34" s="175"/>
      <c r="H34" s="176">
        <v>9963.64</v>
      </c>
      <c r="I34" s="177"/>
    </row>
    <row r="35" spans="1:9" ht="15.75" thickBot="1" x14ac:dyDescent="0.3">
      <c r="A35" s="140"/>
      <c r="B35" s="141"/>
      <c r="C35" s="141"/>
      <c r="D35" s="141"/>
      <c r="E35" s="141"/>
      <c r="F35" s="141"/>
      <c r="G35" s="142"/>
      <c r="H35" s="138"/>
      <c r="I35" s="139"/>
    </row>
    <row r="36" spans="1:9" ht="15.75" thickBot="1" x14ac:dyDescent="0.3">
      <c r="A36" s="26" t="s">
        <v>14</v>
      </c>
      <c r="B36" s="27"/>
      <c r="C36" s="27"/>
      <c r="D36" s="27"/>
      <c r="E36" s="27"/>
      <c r="F36" s="27"/>
      <c r="G36" s="27"/>
      <c r="H36" s="225">
        <f>H10+H29</f>
        <v>76003.5</v>
      </c>
      <c r="I36" s="226"/>
    </row>
    <row r="37" spans="1:9" x14ac:dyDescent="0.25">
      <c r="A37" s="59"/>
      <c r="B37" s="60"/>
      <c r="C37" s="60"/>
      <c r="D37" s="60"/>
      <c r="E37" s="60"/>
      <c r="F37" s="60"/>
      <c r="G37" s="60"/>
      <c r="H37" s="104"/>
      <c r="I37" s="105"/>
    </row>
    <row r="38" spans="1:9" x14ac:dyDescent="0.25">
      <c r="A38" s="36" t="s">
        <v>103</v>
      </c>
      <c r="B38" s="37"/>
      <c r="C38" s="37"/>
      <c r="D38" s="37"/>
      <c r="E38" s="37"/>
      <c r="F38" s="37"/>
      <c r="G38" s="37"/>
      <c r="H38" s="39">
        <f>H4+H10-H27</f>
        <v>158777.16000000003</v>
      </c>
      <c r="I38" s="40"/>
    </row>
    <row r="39" spans="1:9" x14ac:dyDescent="0.25">
      <c r="A39" s="36" t="s">
        <v>154</v>
      </c>
      <c r="B39" s="37"/>
      <c r="C39" s="37"/>
      <c r="D39" s="37"/>
      <c r="E39" s="37"/>
      <c r="F39" s="37"/>
      <c r="G39" s="37"/>
      <c r="H39" s="39">
        <f>H6+H7+H8-H29</f>
        <v>87138.59</v>
      </c>
      <c r="I39" s="40"/>
    </row>
    <row r="40" spans="1:9" x14ac:dyDescent="0.25">
      <c r="A40" s="171" t="s">
        <v>104</v>
      </c>
      <c r="B40" s="37"/>
      <c r="C40" s="37"/>
      <c r="D40" s="37"/>
      <c r="E40" s="37"/>
      <c r="F40" s="37"/>
      <c r="G40" s="37"/>
      <c r="H40" s="39">
        <f>H32+H33-H34</f>
        <v>5141.7300000000014</v>
      </c>
      <c r="I40" s="40"/>
    </row>
    <row r="41" spans="1:9" x14ac:dyDescent="0.25">
      <c r="A41" s="75"/>
      <c r="B41" s="76"/>
      <c r="C41" s="76"/>
      <c r="D41" s="76"/>
      <c r="E41" s="76"/>
      <c r="F41" s="76"/>
      <c r="G41" s="171"/>
      <c r="H41" s="44"/>
      <c r="I41" s="45"/>
    </row>
    <row r="42" spans="1:9" x14ac:dyDescent="0.25">
      <c r="A42" s="79" t="s">
        <v>15</v>
      </c>
      <c r="B42" s="80"/>
      <c r="C42" s="80"/>
      <c r="D42" s="80"/>
      <c r="E42" s="80"/>
      <c r="F42" s="80"/>
      <c r="G42" s="165"/>
      <c r="H42" s="87"/>
      <c r="I42" s="88"/>
    </row>
    <row r="43" spans="1:9" x14ac:dyDescent="0.25">
      <c r="A43" s="4" t="s">
        <v>16</v>
      </c>
      <c r="B43" s="5"/>
      <c r="C43" s="5"/>
      <c r="D43" s="5"/>
      <c r="E43" s="5"/>
      <c r="F43" s="5"/>
      <c r="G43" s="5"/>
      <c r="H43" s="39">
        <v>14</v>
      </c>
      <c r="I43" s="40"/>
    </row>
    <row r="44" spans="1:9" ht="15.75" thickBot="1" x14ac:dyDescent="0.3">
      <c r="A44" s="52" t="s">
        <v>54</v>
      </c>
      <c r="B44" s="53"/>
      <c r="C44" s="53"/>
      <c r="D44" s="53"/>
      <c r="E44" s="53"/>
      <c r="F44" s="53"/>
      <c r="G44" s="53"/>
      <c r="H44" s="106">
        <f>(H10/H27+H29/H7+H33/H34)*H43</f>
        <v>29.813506594976996</v>
      </c>
      <c r="I44" s="107"/>
    </row>
    <row r="47" spans="1:9" x14ac:dyDescent="0.25">
      <c r="A47" s="46" t="s">
        <v>19</v>
      </c>
      <c r="B47" s="46"/>
      <c r="C47" s="46"/>
      <c r="G47" s="46" t="s">
        <v>20</v>
      </c>
      <c r="H47" s="46"/>
      <c r="I47" s="46"/>
    </row>
  </sheetData>
  <mergeCells count="86">
    <mergeCell ref="H40:I40"/>
    <mergeCell ref="A35:G35"/>
    <mergeCell ref="H35:I35"/>
    <mergeCell ref="A44:G44"/>
    <mergeCell ref="H44:I44"/>
    <mergeCell ref="H37:I37"/>
    <mergeCell ref="A38:G38"/>
    <mergeCell ref="H38:I38"/>
    <mergeCell ref="A40:G40"/>
    <mergeCell ref="A33:G33"/>
    <mergeCell ref="H33:I33"/>
    <mergeCell ref="A34:G34"/>
    <mergeCell ref="H34:I34"/>
    <mergeCell ref="A31:G31"/>
    <mergeCell ref="H31:I31"/>
    <mergeCell ref="A32:G32"/>
    <mergeCell ref="H32:I32"/>
    <mergeCell ref="A47:C47"/>
    <mergeCell ref="G47:I47"/>
    <mergeCell ref="A8:G8"/>
    <mergeCell ref="H8:I8"/>
    <mergeCell ref="H19:I19"/>
    <mergeCell ref="A41:G41"/>
    <mergeCell ref="H41:I41"/>
    <mergeCell ref="A42:G42"/>
    <mergeCell ref="H42:I42"/>
    <mergeCell ref="A43:G43"/>
    <mergeCell ref="H43:I43"/>
    <mergeCell ref="A39:G39"/>
    <mergeCell ref="H39:I39"/>
    <mergeCell ref="A36:G36"/>
    <mergeCell ref="H36:I36"/>
    <mergeCell ref="A37:G37"/>
    <mergeCell ref="H24:I24"/>
    <mergeCell ref="A25:G25"/>
    <mergeCell ref="H25:I25"/>
    <mergeCell ref="A26:G26"/>
    <mergeCell ref="H26:I26"/>
    <mergeCell ref="A30:G30"/>
    <mergeCell ref="H30:I30"/>
    <mergeCell ref="A20:G20"/>
    <mergeCell ref="H20:I20"/>
    <mergeCell ref="A19:G19"/>
    <mergeCell ref="A21:G21"/>
    <mergeCell ref="H21:I21"/>
    <mergeCell ref="A22:G22"/>
    <mergeCell ref="H22:I22"/>
    <mergeCell ref="A23:G23"/>
    <mergeCell ref="H23:I23"/>
    <mergeCell ref="A28:G28"/>
    <mergeCell ref="H28:I28"/>
    <mergeCell ref="A29:G29"/>
    <mergeCell ref="H29:I29"/>
    <mergeCell ref="A24:G24"/>
    <mergeCell ref="A12:G12"/>
    <mergeCell ref="H12:I12"/>
    <mergeCell ref="A13:G13"/>
    <mergeCell ref="H13:I13"/>
    <mergeCell ref="A18:G18"/>
    <mergeCell ref="H18:I18"/>
    <mergeCell ref="A7:G7"/>
    <mergeCell ref="H7:I7"/>
    <mergeCell ref="A9:G9"/>
    <mergeCell ref="H9:I9"/>
    <mergeCell ref="A27:G27"/>
    <mergeCell ref="H27:I27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Крас 41А </vt:lpstr>
      <vt:lpstr>Цв бул 31 </vt:lpstr>
      <vt:lpstr>Пир 34 1</vt:lpstr>
      <vt:lpstr>пирог 6А</vt:lpstr>
      <vt:lpstr>гаг 44</vt:lpstr>
      <vt:lpstr>Гаг 25 </vt:lpstr>
      <vt:lpstr>Гуков 10 </vt:lpstr>
      <vt:lpstr>Полт 19 6 </vt:lpstr>
      <vt:lpstr>Пирог 34 2 </vt:lpstr>
      <vt:lpstr>Красн 39</vt:lpstr>
      <vt:lpstr>Гаг 20 </vt:lpstr>
      <vt:lpstr>Гаг 23</vt:lpstr>
      <vt:lpstr>Гаг 29А </vt:lpstr>
      <vt:lpstr>Гаг 48 </vt:lpstr>
      <vt:lpstr>Гаг 50</vt:lpstr>
      <vt:lpstr>Гаг 62</vt:lpstr>
      <vt:lpstr>Карл Л 13</vt:lpstr>
      <vt:lpstr>Крас 15 </vt:lpstr>
      <vt:lpstr>Крас 39А </vt:lpstr>
      <vt:lpstr>Новос 13</vt:lpstr>
      <vt:lpstr>Чайк 31</vt:lpstr>
      <vt:lpstr>Чайк 33 </vt:lpstr>
      <vt:lpstr>Гаг40 </vt:lpstr>
      <vt:lpstr>Пирог 20 </vt:lpstr>
      <vt:lpstr>Цвет бул.44 </vt:lpstr>
      <vt:lpstr>Виног 224 9</vt:lpstr>
      <vt:lpstr>Красн 13</vt:lpstr>
      <vt:lpstr>Цве бул 11</vt:lpstr>
      <vt:lpstr>Чайк 6</vt:lpstr>
      <vt:lpstr>Остров 47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777</cp:lastModifiedBy>
  <cp:lastPrinted>2017-12-08T08:56:01Z</cp:lastPrinted>
  <dcterms:created xsi:type="dcterms:W3CDTF">2014-09-05T04:32:54Z</dcterms:created>
  <dcterms:modified xsi:type="dcterms:W3CDTF">2017-12-08T10:09:34Z</dcterms:modified>
</cp:coreProperties>
</file>