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55" windowWidth="17115" windowHeight="6690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Красн 13" sheetId="56" r:id="rId26"/>
    <sheet name="Цве бул 11" sheetId="57" r:id="rId27"/>
    <sheet name="Чайк 6" sheetId="58" r:id="rId28"/>
    <sheet name="Остров 47" sheetId="59" r:id="rId29"/>
    <sheet name="Чехов 8А" sheetId="60" r:id="rId30"/>
  </sheets>
  <calcPr calcId="144525"/>
</workbook>
</file>

<file path=xl/calcChain.xml><?xml version="1.0" encoding="utf-8"?>
<calcChain xmlns="http://schemas.openxmlformats.org/spreadsheetml/2006/main">
  <c r="H36" i="36" l="1"/>
  <c r="H29" i="36"/>
  <c r="H36" i="60" l="1"/>
  <c r="H39" i="50" l="1"/>
  <c r="H39" i="46"/>
  <c r="H38" i="41" l="1"/>
  <c r="H39" i="35"/>
  <c r="H40" i="32"/>
  <c r="H27" i="59" l="1"/>
  <c r="H10" i="38" l="1"/>
  <c r="H29" i="31" l="1"/>
  <c r="H29" i="37"/>
  <c r="H30" i="53"/>
  <c r="H29" i="57"/>
  <c r="H29" i="35"/>
  <c r="H29" i="45"/>
  <c r="H29" i="43"/>
  <c r="H29" i="34"/>
  <c r="H29" i="38"/>
  <c r="H10" i="60" l="1"/>
  <c r="H40" i="60" s="1"/>
  <c r="H33" i="60" l="1"/>
  <c r="H35" i="60"/>
  <c r="H40" i="48"/>
  <c r="H10" i="59" l="1"/>
  <c r="H29" i="28" l="1"/>
  <c r="H29" i="32"/>
  <c r="H10" i="31" l="1"/>
  <c r="H39" i="31" s="1"/>
  <c r="H40" i="31"/>
  <c r="H29" i="48" l="1"/>
  <c r="H43" i="59" l="1"/>
  <c r="H44" i="59"/>
  <c r="H42" i="59"/>
  <c r="H48" i="59"/>
  <c r="H39" i="59" l="1"/>
  <c r="H41" i="59"/>
  <c r="H9" i="57" l="1"/>
  <c r="H39" i="57" s="1"/>
  <c r="H41" i="56" l="1"/>
  <c r="H39" i="42" l="1"/>
  <c r="H41" i="35" l="1"/>
  <c r="H10" i="35" l="1"/>
  <c r="H40" i="35"/>
  <c r="H44" i="35" l="1"/>
  <c r="H33" i="35"/>
  <c r="H41" i="31"/>
  <c r="H39" i="30" l="1"/>
  <c r="H41" i="58" l="1"/>
  <c r="H41" i="57"/>
  <c r="H41" i="54" l="1"/>
  <c r="H42" i="53"/>
  <c r="H40" i="52" l="1"/>
  <c r="H40" i="51"/>
  <c r="H40" i="50"/>
  <c r="H41" i="48"/>
  <c r="H40" i="49"/>
  <c r="H39" i="47" l="1"/>
  <c r="H40" i="46" l="1"/>
  <c r="H41" i="45"/>
  <c r="H41" i="43"/>
  <c r="H39" i="41" l="1"/>
  <c r="H41" i="40"/>
  <c r="H40" i="39"/>
  <c r="H41" i="37" l="1"/>
  <c r="H41" i="38"/>
  <c r="H41" i="34"/>
  <c r="H40" i="33"/>
  <c r="H41" i="32"/>
  <c r="H40" i="30" l="1"/>
  <c r="H41" i="28" l="1"/>
  <c r="H40" i="57" l="1"/>
  <c r="H29" i="40" l="1"/>
  <c r="H29" i="33" l="1"/>
  <c r="H10" i="46" l="1"/>
  <c r="H44" i="46" s="1"/>
  <c r="H10" i="51" l="1"/>
  <c r="H44" i="51" s="1"/>
  <c r="H40" i="58" l="1"/>
  <c r="H10" i="39" l="1"/>
  <c r="H44" i="39" s="1"/>
  <c r="H40" i="34" l="1"/>
  <c r="H38" i="47" l="1"/>
  <c r="H40" i="56" l="1"/>
  <c r="H41" i="53" l="1"/>
  <c r="H10" i="37" l="1"/>
  <c r="H45" i="37" s="1"/>
  <c r="H45" i="38" l="1"/>
  <c r="H40" i="54"/>
  <c r="H10" i="58" l="1"/>
  <c r="H45" i="58" s="1"/>
  <c r="H9" i="56"/>
  <c r="H45" i="56" s="1"/>
  <c r="H39" i="52"/>
  <c r="H39" i="49"/>
  <c r="H45" i="57" l="1"/>
  <c r="H37" i="58"/>
  <c r="H39" i="58"/>
  <c r="H37" i="56"/>
  <c r="H39" i="56"/>
  <c r="H39" i="39" l="1"/>
  <c r="H10" i="54" l="1"/>
  <c r="H45" i="54" s="1"/>
  <c r="H10" i="53"/>
  <c r="H46" i="53" s="1"/>
  <c r="H39" i="54" l="1"/>
  <c r="H40" i="53"/>
  <c r="H37" i="54"/>
  <c r="H38" i="53"/>
  <c r="H39" i="33" l="1"/>
  <c r="H38" i="42" l="1"/>
  <c r="H10" i="28" l="1"/>
  <c r="H39" i="28" s="1"/>
  <c r="H45" i="28" l="1"/>
  <c r="H10" i="52" l="1"/>
  <c r="H44" i="52" s="1"/>
  <c r="H36" i="51"/>
  <c r="H10" i="50"/>
  <c r="H44" i="50" s="1"/>
  <c r="H10" i="49"/>
  <c r="H44" i="49" s="1"/>
  <c r="H10" i="48"/>
  <c r="H45" i="48" s="1"/>
  <c r="H9" i="47"/>
  <c r="H43" i="47" s="1"/>
  <c r="H10" i="45"/>
  <c r="H45" i="45" s="1"/>
  <c r="H10" i="43"/>
  <c r="H45" i="43" s="1"/>
  <c r="H9" i="42"/>
  <c r="H43" i="42" s="1"/>
  <c r="H10" i="41"/>
  <c r="H43" i="41" s="1"/>
  <c r="H10" i="40"/>
  <c r="H45" i="40" s="1"/>
  <c r="H10" i="34"/>
  <c r="H10" i="33"/>
  <c r="H44" i="33" s="1"/>
  <c r="H10" i="32"/>
  <c r="H45" i="32" s="1"/>
  <c r="H45" i="34" l="1"/>
  <c r="H39" i="34"/>
  <c r="H36" i="52"/>
  <c r="H35" i="47"/>
  <c r="H37" i="40"/>
  <c r="H38" i="52"/>
  <c r="H38" i="51"/>
  <c r="H38" i="50"/>
  <c r="H38" i="49"/>
  <c r="H39" i="48"/>
  <c r="H38" i="46"/>
  <c r="H39" i="45"/>
  <c r="H39" i="43"/>
  <c r="H37" i="42"/>
  <c r="H37" i="41"/>
  <c r="H39" i="40"/>
  <c r="H38" i="39"/>
  <c r="H39" i="38"/>
  <c r="H38" i="33"/>
  <c r="H39" i="32"/>
  <c r="H39" i="37"/>
  <c r="H37" i="47"/>
  <c r="H10" i="30"/>
  <c r="H44" i="30" l="1"/>
  <c r="H36" i="30"/>
  <c r="H38" i="30"/>
  <c r="H10" i="36"/>
  <c r="H40" i="36" s="1"/>
  <c r="H35" i="36" l="1"/>
  <c r="H39" i="51"/>
  <c r="H36" i="50" l="1"/>
  <c r="H36" i="49" l="1"/>
  <c r="H37" i="48" l="1"/>
  <c r="H40" i="45" l="1"/>
  <c r="H40" i="43"/>
  <c r="H36" i="46" l="1"/>
  <c r="H37" i="45"/>
  <c r="H37" i="43"/>
  <c r="H35" i="42" l="1"/>
  <c r="H40" i="40"/>
  <c r="H35" i="41" l="1"/>
  <c r="H36" i="39" l="1"/>
  <c r="H40" i="38" l="1"/>
  <c r="H37" i="38" l="1"/>
  <c r="H40" i="37"/>
  <c r="H37" i="37" l="1"/>
  <c r="H33" i="36" l="1"/>
  <c r="H37" i="34" l="1"/>
  <c r="H36" i="33"/>
  <c r="H45" i="31" l="1"/>
  <c r="H37" i="32"/>
  <c r="H37" i="31" l="1"/>
  <c r="H40" i="28" l="1"/>
  <c r="H37" i="28"/>
</calcChain>
</file>

<file path=xl/sharedStrings.xml><?xml version="1.0" encoding="utf-8"?>
<sst xmlns="http://schemas.openxmlformats.org/spreadsheetml/2006/main" count="1154" uniqueCount="165">
  <si>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</si>
  <si>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</si>
  <si>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</si>
  <si>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</si>
  <si>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</si>
  <si>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</si>
  <si>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</si>
  <si>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</si>
  <si>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</si>
  <si>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</si>
  <si>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</si>
  <si>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</si>
  <si>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</si>
  <si>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</si>
  <si>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</si>
  <si>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</si>
  <si>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</si>
  <si>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</si>
  <si>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</si>
  <si>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</si>
  <si>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</si>
  <si>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</si>
  <si>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</si>
  <si>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</si>
  <si>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</si>
  <si>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</si>
  <si>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</si>
  <si>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</si>
  <si>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</si>
  <si>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</si>
  <si>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</si>
  <si>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</si>
  <si>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</si>
  <si>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</si>
  <si>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</si>
  <si>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</si>
  <si>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</si>
  <si>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</si>
  <si>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</si>
  <si>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</si>
  <si>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</si>
  <si>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</si>
  <si>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</si>
  <si>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</si>
  <si>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</si>
  <si>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</si>
  <si>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</si>
  <si>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</si>
  <si>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</si>
  <si>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</si>
  <si>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</si>
  <si>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</si>
  <si>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</si>
  <si>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</si>
  <si>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</si>
  <si>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</si>
  <si>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</si>
  <si>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</si>
  <si>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</si>
  <si>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</si>
  <si>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</si>
  <si>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</si>
  <si>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</si>
  <si>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</si>
  <si>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</si>
  <si>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</si>
  <si>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</si>
  <si>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ОПЛАЧЕНО за текущий ремонт</t>
  </si>
  <si>
    <t>ОПЛАЧЕНО по текущему ремонту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</si>
  <si>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</si>
  <si>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</si>
  <si>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</si>
  <si>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</si>
  <si>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Текущий и заявочный ремонт:</t>
  </si>
  <si>
    <t>Начислено за управление</t>
  </si>
  <si>
    <t>Оплачено за управление</t>
  </si>
  <si>
    <t>Расходы по текущему и заявочному ремонту:</t>
  </si>
  <si>
    <t>Заявочный ремонт:</t>
  </si>
  <si>
    <t>Текущий ремонт:</t>
  </si>
  <si>
    <t>Расходы по текущему  и заявочному ремонту:</t>
  </si>
  <si>
    <t>Расходы по текущему и заявочному  ремонту:</t>
  </si>
  <si>
    <t>Текущий ремонт</t>
  </si>
  <si>
    <t>Расходы ООО "Управа" по ул. Островского № 47</t>
  </si>
  <si>
    <t xml:space="preserve">                                                                                                   </t>
  </si>
  <si>
    <t>Оплачено за мусорный контейнер</t>
  </si>
  <si>
    <t>Акт б/н от 07.07.2017г.</t>
  </si>
  <si>
    <t>Акт б/н от 02.06.2017г.</t>
  </si>
  <si>
    <t>Акт б/н от 14.07.2017г.</t>
  </si>
  <si>
    <t>за 4 квартал 2017г.</t>
  </si>
  <si>
    <t>Задолженность за содержание на 31.12.2017г.</t>
  </si>
  <si>
    <t>Текущий ремонт  на 31.12.2017г.</t>
  </si>
  <si>
    <t>Задолженность по управлению на 31.12.2017г.</t>
  </si>
  <si>
    <t>за 4 квартал  2017г.</t>
  </si>
  <si>
    <t>Задолженность  за содерж. на 31.12.2017г.</t>
  </si>
  <si>
    <t>Текущему ремонту  на 31.12.2017г.</t>
  </si>
  <si>
    <t>Задолженность по управлению на 31.12.2017</t>
  </si>
  <si>
    <t>Задолженность за содерж. на 01.09.2017г.</t>
  </si>
  <si>
    <t>Задолженность за содерж. на 31.12.2017г.</t>
  </si>
  <si>
    <t>Задолженность по текущему  ремонту на 31.12.2017г.</t>
  </si>
  <si>
    <t>Задолженность за управление на 31.12.2017г.</t>
  </si>
  <si>
    <t>Задолженность за управление на 01.09.2017г.</t>
  </si>
  <si>
    <t>за  4 квартал 2017г.</t>
  </si>
  <si>
    <t xml:space="preserve">Задолженность за содержан. на 31.12.2017г. </t>
  </si>
  <si>
    <t>Задолженность по текущему ремонту  на 31.12.2017г.</t>
  </si>
  <si>
    <t>Текущий ремонт на 31.12.2017г.</t>
  </si>
  <si>
    <t>Содержание на 31.12.2017г.</t>
  </si>
  <si>
    <t>Текущий ремонт на 31.12.2017г</t>
  </si>
  <si>
    <t>Задолженность  за содержание на 31.12.2017г.</t>
  </si>
  <si>
    <t>Текущий ремон  на 31.12.2017г.</t>
  </si>
  <si>
    <t xml:space="preserve">за 4 квартал 2017г. </t>
  </si>
  <si>
    <t>Задолженность по содерж. на 31.12.2017г.</t>
  </si>
  <si>
    <t>Задолженность по текущему ремонту на 01.09.2017г.</t>
  </si>
  <si>
    <t>Задолженность по текущему ремонту на 31.12.2017г.</t>
  </si>
  <si>
    <t xml:space="preserve">Задолженность за содержание на 31.12.2017г. </t>
  </si>
  <si>
    <t xml:space="preserve">Задолженность за содерж. на 31.12.2017г. </t>
  </si>
  <si>
    <t xml:space="preserve">Задолженность по содерж. на 31.12.2017г. </t>
  </si>
  <si>
    <t>Задолженность по текущему  и заявочному ремонту на 31.12.2017г.</t>
  </si>
  <si>
    <t>Задолженность за мусорный контейнер на 31.12.2017г.</t>
  </si>
  <si>
    <t>Расходы ООО "Управа" по ул. Чехова пер. № 8А</t>
  </si>
  <si>
    <t>Принят с 01.12. 2017г.</t>
  </si>
  <si>
    <t>Текущий и заявочный ремонт на 01.12.2017г.</t>
  </si>
  <si>
    <t>Содержание на 01.12.2017г.</t>
  </si>
  <si>
    <t>Акт б/н от 07.11.2017</t>
  </si>
  <si>
    <t>Акт б/н от 30.10.2017г.</t>
  </si>
  <si>
    <t>Акт б/н от 09.10.2017г.</t>
  </si>
  <si>
    <t>Акт б/н от 04.11.2017г.</t>
  </si>
  <si>
    <t>Акт б/н от 09.11.2017г.</t>
  </si>
  <si>
    <t>Акт б/н от 16.12.2017г.</t>
  </si>
  <si>
    <t>Акт б/н от 15.12.2017г.</t>
  </si>
  <si>
    <t xml:space="preserve">                                                                                                                                                                                                       </t>
  </si>
  <si>
    <t>Акт б/н от 14.11.2017г.</t>
  </si>
  <si>
    <t>Акт б/н от 11.11.2017г.</t>
  </si>
  <si>
    <t>Акт б/н от 01.11.2017г.</t>
  </si>
  <si>
    <t>Акт б/н от 27. 12.2017г.</t>
  </si>
  <si>
    <t>Задолженность за содержание на 01.10.2017г.</t>
  </si>
  <si>
    <t>Текущий ремонт на 01.10.2017г.</t>
  </si>
  <si>
    <t>Задолженность по управлению на 01.10.2017г.</t>
  </si>
  <si>
    <t>Задолженность  за содерж. на 01.10.2017г.</t>
  </si>
  <si>
    <t>Текущеий ремонт  на 01.10.2017г.</t>
  </si>
  <si>
    <t>Задолженность по управление на 01.10.2017г.</t>
  </si>
  <si>
    <t>Текущий ремот на 01.10.2017г.</t>
  </si>
  <si>
    <t>Задолженность за содерж. на 01.10.2017г.</t>
  </si>
  <si>
    <t>Задолженность по текущему ремонту  на 01.10.2017г.</t>
  </si>
  <si>
    <t>Задолженность  за управление на 01.10.2017г.</t>
  </si>
  <si>
    <t xml:space="preserve">Задолженность за содержан. на 01.10.2017г. </t>
  </si>
  <si>
    <t>Задолженность по текущему ремонту на 01.10.17г.</t>
  </si>
  <si>
    <t>Задолженность за управление на 01.10.2017г.</t>
  </si>
  <si>
    <t>Текущий ремонт  на 01.10.2017г.</t>
  </si>
  <si>
    <t>Содержание на 01.10.2017г.</t>
  </si>
  <si>
    <t>Текущий ремонт на 01.10.17г.</t>
  </si>
  <si>
    <t>Задолженность а управление на 01.10.2017г.</t>
  </si>
  <si>
    <t>Задолженность по содерж. на 01.10.2017г.</t>
  </si>
  <si>
    <t>Задолженность по текущему ремонту на 01.10.2017г.</t>
  </si>
  <si>
    <t xml:space="preserve">Задолженность за содержание на 01.10.2017г. </t>
  </si>
  <si>
    <t>Задолженность за текущий ремонт на 01.10.2017г.</t>
  </si>
  <si>
    <t xml:space="preserve">Задолженность за содерж. на 01.10.2017г. </t>
  </si>
  <si>
    <t xml:space="preserve">Задолженность по содерж. на 01.10.2017г. </t>
  </si>
  <si>
    <t>Задолженность за управления на 01.10.2017г.</t>
  </si>
  <si>
    <t>Задолженность по текущ. ремонту на 01.10.2017г.</t>
  </si>
  <si>
    <t>Задолженность за управленпие на 01.10.2017г.</t>
  </si>
  <si>
    <t>Задолженность за содерж на 01.10.2017г.</t>
  </si>
  <si>
    <t>Задолженность по текущему и заявочному ремонту на 01.10.2017г.</t>
  </si>
  <si>
    <t>Задолженность  за мусорный контейнер  на 01.10.2017г.</t>
  </si>
  <si>
    <t>Текущий  и заявочный ремонт на 31.12.2017г.</t>
  </si>
  <si>
    <t>Акт б/н от 27.11.2017г.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</si>
</sst>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2" fontId="1" fillId="0" borderId="48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39" xfId="0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K40" sqref="K40"/>
    </sheetView>
  </sheetViews>
  <sheetFormatPr defaultRowHeight="15" x14ac:dyDescent="0.25"/>
  <sheetData>
    <row r="1" spans="1:9" ht="18.75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5" t="s">
        <v>88</v>
      </c>
      <c r="D2" s="15"/>
      <c r="E2" s="15"/>
      <c r="F2" s="15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134</v>
      </c>
      <c r="B4" s="5"/>
      <c r="C4" s="5"/>
      <c r="D4" s="5"/>
      <c r="E4" s="5"/>
      <c r="F4" s="5"/>
      <c r="G4" s="6"/>
      <c r="H4" s="21">
        <v>244075.76</v>
      </c>
      <c r="I4" s="22"/>
    </row>
    <row r="5" spans="1:9" x14ac:dyDescent="0.25">
      <c r="A5" s="38"/>
      <c r="B5" s="39"/>
      <c r="C5" s="39"/>
      <c r="D5" s="39"/>
      <c r="E5" s="39"/>
      <c r="F5" s="39"/>
      <c r="G5" s="40"/>
      <c r="H5" s="7"/>
      <c r="I5" s="8"/>
    </row>
    <row r="6" spans="1:9" x14ac:dyDescent="0.25">
      <c r="A6" s="38" t="s">
        <v>135</v>
      </c>
      <c r="B6" s="39"/>
      <c r="C6" s="39"/>
      <c r="D6" s="39"/>
      <c r="E6" s="39"/>
      <c r="F6" s="39"/>
      <c r="G6" s="40"/>
      <c r="H6" s="41">
        <v>307488.45999999996</v>
      </c>
      <c r="I6" s="42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7">
        <v>28081.88</v>
      </c>
      <c r="I7" s="8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46">
        <v>8340</v>
      </c>
      <c r="I8" s="47"/>
    </row>
    <row r="9" spans="1:9" ht="15.75" thickBot="1" x14ac:dyDescent="0.3">
      <c r="A9" s="43"/>
      <c r="B9" s="44"/>
      <c r="C9" s="44"/>
      <c r="D9" s="44"/>
      <c r="E9" s="44"/>
      <c r="F9" s="44"/>
      <c r="G9" s="45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H11+H14+H18+H19+H20+H21+H23+H24+H25+H26</f>
        <v>133821.9</v>
      </c>
      <c r="I10" s="2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310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 t="s">
        <v>61</v>
      </c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33" t="s">
        <v>51</v>
      </c>
      <c r="B19" s="34"/>
      <c r="C19" s="34"/>
      <c r="D19" s="34"/>
      <c r="E19" s="34"/>
      <c r="F19" s="34"/>
      <c r="G19" s="35"/>
      <c r="H19" s="36">
        <v>1956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5264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21093.09</v>
      </c>
      <c r="I23" s="45"/>
    </row>
    <row r="24" spans="1:9" x14ac:dyDescent="0.25">
      <c r="A24" s="33" t="s">
        <v>56</v>
      </c>
      <c r="B24" s="34"/>
      <c r="C24" s="34"/>
      <c r="D24" s="34"/>
      <c r="E24" s="34"/>
      <c r="F24" s="34"/>
      <c r="G24" s="35"/>
      <c r="H24" s="43">
        <v>78209.87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24010.43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1</v>
      </c>
      <c r="B27" s="24"/>
      <c r="C27" s="24"/>
      <c r="D27" s="24"/>
      <c r="E27" s="24"/>
      <c r="F27" s="24"/>
      <c r="G27" s="25"/>
      <c r="H27" s="26">
        <v>140334.09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f>H31</f>
        <v>545</v>
      </c>
      <c r="I29" s="60"/>
    </row>
    <row r="30" spans="1:9" x14ac:dyDescent="0.25">
      <c r="A30" s="33" t="s">
        <v>77</v>
      </c>
      <c r="B30" s="34"/>
      <c r="C30" s="34"/>
      <c r="D30" s="34"/>
      <c r="E30" s="34"/>
      <c r="F30" s="34"/>
      <c r="G30" s="35"/>
      <c r="H30" s="43"/>
      <c r="I30" s="45"/>
    </row>
    <row r="31" spans="1:9" x14ac:dyDescent="0.25">
      <c r="A31" s="33" t="s">
        <v>122</v>
      </c>
      <c r="B31" s="34"/>
      <c r="C31" s="34"/>
      <c r="D31" s="34"/>
      <c r="E31" s="34"/>
      <c r="F31" s="34"/>
      <c r="G31" s="35"/>
      <c r="H31" s="36">
        <v>545</v>
      </c>
      <c r="I31" s="37"/>
    </row>
    <row r="32" spans="1:9" ht="15.75" thickBot="1" x14ac:dyDescent="0.3">
      <c r="A32" s="87"/>
      <c r="B32" s="88"/>
      <c r="C32" s="88"/>
      <c r="D32" s="88"/>
      <c r="E32" s="88"/>
      <c r="F32" s="88"/>
      <c r="G32" s="89"/>
      <c r="H32" s="90"/>
      <c r="I32" s="91"/>
    </row>
    <row r="33" spans="1:9" ht="15.75" thickBot="1" x14ac:dyDescent="0.3">
      <c r="A33" s="56" t="s">
        <v>136</v>
      </c>
      <c r="B33" s="57"/>
      <c r="C33" s="57"/>
      <c r="D33" s="57"/>
      <c r="E33" s="57"/>
      <c r="F33" s="57"/>
      <c r="G33" s="58"/>
      <c r="H33" s="59">
        <v>8709.4599999999991</v>
      </c>
      <c r="I33" s="60"/>
    </row>
    <row r="34" spans="1:9" ht="15.75" thickBot="1" x14ac:dyDescent="0.3">
      <c r="A34" s="56" t="s">
        <v>74</v>
      </c>
      <c r="B34" s="57"/>
      <c r="C34" s="57"/>
      <c r="D34" s="57"/>
      <c r="E34" s="57"/>
      <c r="F34" s="57"/>
      <c r="G34" s="58"/>
      <c r="H34" s="59">
        <v>18627.63</v>
      </c>
      <c r="I34" s="60"/>
    </row>
    <row r="35" spans="1:9" ht="15.75" thickBot="1" x14ac:dyDescent="0.3">
      <c r="A35" s="56" t="s">
        <v>75</v>
      </c>
      <c r="B35" s="57"/>
      <c r="C35" s="57"/>
      <c r="D35" s="57"/>
      <c r="E35" s="57"/>
      <c r="F35" s="57"/>
      <c r="G35" s="58"/>
      <c r="H35" s="59">
        <v>20840.12</v>
      </c>
      <c r="I35" s="60"/>
    </row>
    <row r="36" spans="1:9" ht="15.75" thickBot="1" x14ac:dyDescent="0.3">
      <c r="A36" s="19"/>
      <c r="B36" s="84"/>
      <c r="C36" s="84"/>
      <c r="D36" s="84"/>
      <c r="E36" s="84"/>
      <c r="F36" s="84"/>
      <c r="G36" s="20"/>
      <c r="H36" s="85"/>
      <c r="I36" s="86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H10+H29</f>
        <v>134366.9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3"/>
      <c r="H38" s="61"/>
      <c r="I38" s="63"/>
    </row>
    <row r="39" spans="1:9" x14ac:dyDescent="0.25">
      <c r="A39" s="4" t="s">
        <v>89</v>
      </c>
      <c r="B39" s="5"/>
      <c r="C39" s="5"/>
      <c r="D39" s="5"/>
      <c r="E39" s="5"/>
      <c r="F39" s="5"/>
      <c r="G39" s="6"/>
      <c r="H39" s="41">
        <f>H4+H10-H27</f>
        <v>237563.57000000004</v>
      </c>
      <c r="I39" s="8"/>
    </row>
    <row r="40" spans="1:9" x14ac:dyDescent="0.25">
      <c r="A40" s="4" t="s">
        <v>90</v>
      </c>
      <c r="B40" s="5"/>
      <c r="C40" s="5"/>
      <c r="D40" s="5"/>
      <c r="E40" s="5"/>
      <c r="F40" s="5"/>
      <c r="G40" s="6"/>
      <c r="H40" s="41">
        <f>H6+H7+H8-H29</f>
        <v>343365.33999999997</v>
      </c>
      <c r="I40" s="42"/>
    </row>
    <row r="41" spans="1:9" x14ac:dyDescent="0.25">
      <c r="A41" s="4" t="s">
        <v>91</v>
      </c>
      <c r="B41" s="5"/>
      <c r="C41" s="5"/>
      <c r="D41" s="5"/>
      <c r="E41" s="5"/>
      <c r="F41" s="5"/>
      <c r="G41" s="6"/>
      <c r="H41" s="41">
        <f>H33+H34-H35</f>
        <v>6496.9700000000012</v>
      </c>
      <c r="I41" s="42"/>
    </row>
    <row r="42" spans="1:9" x14ac:dyDescent="0.25">
      <c r="A42" s="70"/>
      <c r="B42" s="71"/>
      <c r="C42" s="71"/>
      <c r="D42" s="71"/>
      <c r="E42" s="71"/>
      <c r="F42" s="71"/>
      <c r="G42" s="72"/>
      <c r="H42" s="7"/>
      <c r="I42" s="8"/>
    </row>
    <row r="43" spans="1:9" x14ac:dyDescent="0.25">
      <c r="A43" s="74" t="s">
        <v>15</v>
      </c>
      <c r="B43" s="75"/>
      <c r="C43" s="75"/>
      <c r="D43" s="75"/>
      <c r="E43" s="75"/>
      <c r="F43" s="75"/>
      <c r="G43" s="76"/>
      <c r="H43" s="43"/>
      <c r="I43" s="45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77">
        <v>13.5</v>
      </c>
      <c r="I44" s="78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82">
        <f>(H10/H27+H34/H35+H29/H7)*H44</f>
        <v>25.202308850788384</v>
      </c>
      <c r="I45" s="83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32:G32"/>
    <mergeCell ref="H32:I32"/>
    <mergeCell ref="A33:G33"/>
    <mergeCell ref="H33:I33"/>
    <mergeCell ref="A30:G30"/>
    <mergeCell ref="H30:I30"/>
    <mergeCell ref="A31:G31"/>
    <mergeCell ref="H31:I31"/>
    <mergeCell ref="A36:G36"/>
    <mergeCell ref="H36:I36"/>
    <mergeCell ref="A34:G34"/>
    <mergeCell ref="A35:G35"/>
    <mergeCell ref="H34:I34"/>
    <mergeCell ref="H35:I35"/>
    <mergeCell ref="A40:G40"/>
    <mergeCell ref="H40:I40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  <mergeCell ref="A39:G39"/>
    <mergeCell ref="H39:I39"/>
    <mergeCell ref="A25:G25"/>
    <mergeCell ref="H25:I25"/>
    <mergeCell ref="A37:G37"/>
    <mergeCell ref="H37:I37"/>
    <mergeCell ref="A38:G38"/>
    <mergeCell ref="H38:I38"/>
    <mergeCell ref="A29:G29"/>
    <mergeCell ref="H29:I29"/>
    <mergeCell ref="A28:G28"/>
    <mergeCell ref="H28:I28"/>
    <mergeCell ref="A27:G27"/>
    <mergeCell ref="H27:I27"/>
    <mergeCell ref="A26:G26"/>
    <mergeCell ref="H26:I26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19:G19"/>
    <mergeCell ref="H19:I19"/>
    <mergeCell ref="A5:G5"/>
    <mergeCell ref="H5:I5"/>
    <mergeCell ref="A6:G6"/>
    <mergeCell ref="H6:I6"/>
    <mergeCell ref="A9:G9"/>
    <mergeCell ref="H9:I9"/>
    <mergeCell ref="A8:G8"/>
    <mergeCell ref="H8:I8"/>
    <mergeCell ref="A15:G16"/>
    <mergeCell ref="H15:I16"/>
    <mergeCell ref="A17:G17"/>
    <mergeCell ref="H17:I17"/>
    <mergeCell ref="A18:G18"/>
    <mergeCell ref="H18:I18"/>
    <mergeCell ref="A14:G14"/>
    <mergeCell ref="H14:I14"/>
    <mergeCell ref="A10:G10"/>
    <mergeCell ref="H10:I10"/>
    <mergeCell ref="A11:G11"/>
    <mergeCell ref="H11:I11"/>
    <mergeCell ref="A13:G13"/>
    <mergeCell ref="H13:I13"/>
    <mergeCell ref="A7:G7"/>
    <mergeCell ref="H7:I7"/>
    <mergeCell ref="A12:G12"/>
    <mergeCell ref="H12:I12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workbookViewId="0">
      <selection activeCell="M39" sqref="M39"/>
    </sheetView>
  </sheetViews>
  <sheetFormatPr defaultRowHeight="15" x14ac:dyDescent="0.25"/>
  <sheetData>
    <row r="1" spans="1:9" ht="18.75" x14ac:dyDescent="0.3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109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38" t="s">
        <v>151</v>
      </c>
      <c r="B4" s="39"/>
      <c r="C4" s="39"/>
      <c r="D4" s="39"/>
      <c r="E4" s="39"/>
      <c r="F4" s="39"/>
      <c r="G4" s="150"/>
      <c r="H4" s="181">
        <v>103397.11000000002</v>
      </c>
      <c r="I4" s="178"/>
    </row>
    <row r="5" spans="1:9" x14ac:dyDescent="0.25">
      <c r="A5" s="43"/>
      <c r="B5" s="44"/>
      <c r="C5" s="44"/>
      <c r="D5" s="44"/>
      <c r="E5" s="44"/>
      <c r="F5" s="44"/>
      <c r="G5" s="45"/>
      <c r="H5" s="7"/>
      <c r="I5" s="8"/>
    </row>
    <row r="6" spans="1:9" x14ac:dyDescent="0.25">
      <c r="A6" s="4" t="s">
        <v>142</v>
      </c>
      <c r="B6" s="5"/>
      <c r="C6" s="5"/>
      <c r="D6" s="5"/>
      <c r="E6" s="5"/>
      <c r="F6" s="5"/>
      <c r="G6" s="6"/>
      <c r="H6" s="170">
        <v>275563.83</v>
      </c>
      <c r="I6" s="172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7">
        <v>23318.22</v>
      </c>
      <c r="I7" s="8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1440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H11+H12+H13+H14+H15+H17+H18+H30+H20+H21+H22+H23+H24+H25+H26+H19</f>
        <v>114676.87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3513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224" t="s">
        <v>0</v>
      </c>
      <c r="B18" s="225"/>
      <c r="C18" s="225"/>
      <c r="D18" s="225"/>
      <c r="E18" s="225"/>
      <c r="F18" s="225"/>
      <c r="G18" s="226"/>
      <c r="H18" s="227"/>
      <c r="I18" s="228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222">
        <v>1428</v>
      </c>
      <c r="I19" s="223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234">
        <v>3948</v>
      </c>
      <c r="I20" s="235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229"/>
      <c r="I21" s="231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229"/>
      <c r="I22" s="231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229">
        <v>17585.82</v>
      </c>
      <c r="I23" s="231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222">
        <v>65205.46</v>
      </c>
      <c r="I24" s="223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232">
        <v>20018.080000000002</v>
      </c>
      <c r="I25" s="233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s="1" customFormat="1" ht="15.75" thickBot="1" x14ac:dyDescent="0.3">
      <c r="A27" s="23" t="s">
        <v>1</v>
      </c>
      <c r="B27" s="24"/>
      <c r="C27" s="24"/>
      <c r="D27" s="24"/>
      <c r="E27" s="24"/>
      <c r="F27" s="24"/>
      <c r="G27" s="25"/>
      <c r="H27" s="19">
        <v>117068.37</v>
      </c>
      <c r="I27" s="20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236"/>
      <c r="I28" s="237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f>H31</f>
        <v>1040</v>
      </c>
      <c r="I29" s="60"/>
    </row>
    <row r="30" spans="1:9" x14ac:dyDescent="0.25">
      <c r="A30" s="137" t="s">
        <v>78</v>
      </c>
      <c r="B30" s="138"/>
      <c r="C30" s="138"/>
      <c r="D30" s="138"/>
      <c r="E30" s="138"/>
      <c r="F30" s="138"/>
      <c r="G30" s="139"/>
      <c r="H30" s="232"/>
      <c r="I30" s="233"/>
    </row>
    <row r="31" spans="1:9" x14ac:dyDescent="0.25">
      <c r="A31" s="137" t="s">
        <v>123</v>
      </c>
      <c r="B31" s="138"/>
      <c r="C31" s="138"/>
      <c r="D31" s="138"/>
      <c r="E31" s="138"/>
      <c r="F31" s="138"/>
      <c r="G31" s="139"/>
      <c r="H31" s="222">
        <v>1040</v>
      </c>
      <c r="I31" s="223"/>
    </row>
    <row r="32" spans="1:9" ht="15.75" thickBot="1" x14ac:dyDescent="0.3">
      <c r="A32" s="229"/>
      <c r="B32" s="230"/>
      <c r="C32" s="230"/>
      <c r="D32" s="230"/>
      <c r="E32" s="230"/>
      <c r="F32" s="230"/>
      <c r="G32" s="231"/>
      <c r="H32" s="229"/>
      <c r="I32" s="231"/>
    </row>
    <row r="33" spans="1:9" x14ac:dyDescent="0.25">
      <c r="A33" s="241" t="s">
        <v>146</v>
      </c>
      <c r="B33" s="242"/>
      <c r="C33" s="242"/>
      <c r="D33" s="242"/>
      <c r="E33" s="242"/>
      <c r="F33" s="242"/>
      <c r="G33" s="243"/>
      <c r="H33" s="244">
        <v>7037.0800000000017</v>
      </c>
      <c r="I33" s="245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7">
        <v>15406.71</v>
      </c>
      <c r="I34" s="8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189"/>
      <c r="H35" s="190">
        <v>16551.939999999999</v>
      </c>
      <c r="I35" s="191"/>
    </row>
    <row r="36" spans="1:9" ht="15.75" thickBot="1" x14ac:dyDescent="0.3">
      <c r="A36" s="238"/>
      <c r="B36" s="239"/>
      <c r="C36" s="239"/>
      <c r="D36" s="239"/>
      <c r="E36" s="239"/>
      <c r="F36" s="239"/>
      <c r="G36" s="240"/>
      <c r="H36" s="238"/>
      <c r="I36" s="240"/>
    </row>
    <row r="37" spans="1:9" ht="15.75" thickBot="1" x14ac:dyDescent="0.3">
      <c r="A37" s="92" t="s">
        <v>14</v>
      </c>
      <c r="B37" s="93"/>
      <c r="C37" s="93"/>
      <c r="D37" s="93"/>
      <c r="E37" s="93"/>
      <c r="F37" s="93"/>
      <c r="G37" s="94"/>
      <c r="H37" s="132">
        <f>H10+H29</f>
        <v>115716.87</v>
      </c>
      <c r="I37" s="133"/>
    </row>
    <row r="38" spans="1:9" x14ac:dyDescent="0.25">
      <c r="A38" s="182"/>
      <c r="B38" s="183"/>
      <c r="C38" s="183"/>
      <c r="D38" s="183"/>
      <c r="E38" s="183"/>
      <c r="F38" s="183"/>
      <c r="G38" s="146"/>
      <c r="H38" s="61"/>
      <c r="I38" s="63"/>
    </row>
    <row r="39" spans="1:9" x14ac:dyDescent="0.25">
      <c r="A39" s="38" t="s">
        <v>110</v>
      </c>
      <c r="B39" s="39"/>
      <c r="C39" s="39"/>
      <c r="D39" s="39"/>
      <c r="E39" s="39"/>
      <c r="F39" s="39"/>
      <c r="G39" s="150"/>
      <c r="H39" s="41">
        <f>H4+H10-H27</f>
        <v>101005.61000000002</v>
      </c>
      <c r="I39" s="42"/>
    </row>
    <row r="40" spans="1:9" x14ac:dyDescent="0.25">
      <c r="A40" s="4" t="s">
        <v>103</v>
      </c>
      <c r="B40" s="5"/>
      <c r="C40" s="5"/>
      <c r="D40" s="5"/>
      <c r="E40" s="5"/>
      <c r="F40" s="5"/>
      <c r="G40" s="6"/>
      <c r="H40" s="41">
        <f>H6-H7-H8+H29</f>
        <v>251845.61000000002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5891.8500000000022</v>
      </c>
      <c r="I41" s="42"/>
    </row>
    <row r="42" spans="1:9" x14ac:dyDescent="0.25">
      <c r="A42" s="203"/>
      <c r="B42" s="204"/>
      <c r="C42" s="204"/>
      <c r="D42" s="204"/>
      <c r="E42" s="204"/>
      <c r="F42" s="204"/>
      <c r="G42" s="205"/>
      <c r="H42" s="43"/>
      <c r="I42" s="45"/>
    </row>
    <row r="43" spans="1:9" x14ac:dyDescent="0.25">
      <c r="A43" s="38" t="s">
        <v>15</v>
      </c>
      <c r="B43" s="39"/>
      <c r="C43" s="39"/>
      <c r="D43" s="39"/>
      <c r="E43" s="39"/>
      <c r="F43" s="39"/>
      <c r="G43" s="40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77">
        <v>13.5</v>
      </c>
      <c r="I44" s="78"/>
    </row>
    <row r="45" spans="1:9" ht="15.75" thickBot="1" x14ac:dyDescent="0.3">
      <c r="A45" s="79" t="s">
        <v>57</v>
      </c>
      <c r="B45" s="80"/>
      <c r="C45" s="80"/>
      <c r="D45" s="80"/>
      <c r="E45" s="80"/>
      <c r="F45" s="80"/>
      <c r="G45" s="81"/>
      <c r="H45" s="113">
        <f>(H10/H27+H29/H7+H34/H35)*H44</f>
        <v>26.392257087783168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40:G40"/>
    <mergeCell ref="H40:I40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  <mergeCell ref="A39:G39"/>
    <mergeCell ref="H39:I39"/>
    <mergeCell ref="A38:G38"/>
    <mergeCell ref="H38:I38"/>
    <mergeCell ref="A29:G29"/>
    <mergeCell ref="H29:I29"/>
    <mergeCell ref="A37:G37"/>
    <mergeCell ref="H37:I37"/>
    <mergeCell ref="A34:G34"/>
    <mergeCell ref="H34:I34"/>
    <mergeCell ref="A36:G36"/>
    <mergeCell ref="H36:I36"/>
    <mergeCell ref="A33:G33"/>
    <mergeCell ref="H33:I33"/>
    <mergeCell ref="A35:G35"/>
    <mergeCell ref="H35:I35"/>
    <mergeCell ref="A28:G28"/>
    <mergeCell ref="H28:I28"/>
    <mergeCell ref="A24:G24"/>
    <mergeCell ref="H24:I24"/>
    <mergeCell ref="A25:G25"/>
    <mergeCell ref="H25:I25"/>
    <mergeCell ref="A27:G27"/>
    <mergeCell ref="H27:I27"/>
    <mergeCell ref="A32:G32"/>
    <mergeCell ref="H32:I32"/>
    <mergeCell ref="A30:G30"/>
    <mergeCell ref="H30:I30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26:G26"/>
    <mergeCell ref="H26:I26"/>
    <mergeCell ref="A15:G16"/>
    <mergeCell ref="H15:I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31:G31"/>
    <mergeCell ref="H31:I31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10:G10"/>
    <mergeCell ref="H10:I10"/>
    <mergeCell ref="A14:G14"/>
    <mergeCell ref="H14:I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P32" sqref="P32"/>
    </sheetView>
  </sheetViews>
  <sheetFormatPr defaultRowHeight="15" x14ac:dyDescent="0.25"/>
  <sheetData>
    <row r="1" spans="1:9" ht="18.75" x14ac:dyDescent="0.3">
      <c r="A1" s="14" t="s">
        <v>36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182">
        <v>114555.32</v>
      </c>
      <c r="I4" s="146"/>
    </row>
    <row r="5" spans="1:9" x14ac:dyDescent="0.25">
      <c r="A5" s="4"/>
      <c r="B5" s="5"/>
      <c r="C5" s="5"/>
      <c r="D5" s="5"/>
      <c r="E5" s="5"/>
      <c r="F5" s="5"/>
      <c r="G5" s="5"/>
      <c r="H5" s="7"/>
      <c r="I5" s="8"/>
    </row>
    <row r="6" spans="1:9" x14ac:dyDescent="0.25">
      <c r="A6" s="4" t="s">
        <v>152</v>
      </c>
      <c r="B6" s="5"/>
      <c r="C6" s="5"/>
      <c r="D6" s="5"/>
      <c r="E6" s="5"/>
      <c r="F6" s="5"/>
      <c r="G6" s="6"/>
      <c r="H6" s="41">
        <v>20472.11</v>
      </c>
      <c r="I6" s="42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41">
        <v>5941.4</v>
      </c>
      <c r="I7" s="42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46">
        <v>1020</v>
      </c>
      <c r="I8" s="47"/>
    </row>
    <row r="9" spans="1:9" ht="15.75" thickBot="1" x14ac:dyDescent="0.3">
      <c r="A9" s="43"/>
      <c r="B9" s="44"/>
      <c r="C9" s="44"/>
      <c r="D9" s="44"/>
      <c r="E9" s="44"/>
      <c r="F9" s="44"/>
      <c r="G9" s="45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H11+H12+H13+H14+H15+H17+H18+H20+H21+H22+H23+H24+H25+H26+H19</f>
        <v>29284.2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105">
        <v>0</v>
      </c>
      <c r="I11" s="106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>
        <v>0</v>
      </c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46">
        <v>549</v>
      </c>
      <c r="I19" s="47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1263.3599999999999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36">
        <v>4189.6499999999996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15534.57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54">
        <v>4769.1099999999997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s="1" customFormat="1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28617.19</v>
      </c>
      <c r="I27" s="64"/>
    </row>
    <row r="28" spans="1:9" s="1" customFormat="1" ht="15.75" thickBot="1" x14ac:dyDescent="0.3">
      <c r="A28" s="19"/>
      <c r="B28" s="84"/>
      <c r="C28" s="84"/>
      <c r="D28" s="84"/>
      <c r="E28" s="84"/>
      <c r="F28" s="84"/>
      <c r="G28" s="20"/>
      <c r="H28" s="19"/>
      <c r="I28" s="20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16"/>
      <c r="I29" s="18"/>
    </row>
    <row r="30" spans="1:9" ht="15.75" thickBot="1" x14ac:dyDescent="0.3">
      <c r="A30" s="154" t="s">
        <v>73</v>
      </c>
      <c r="B30" s="155"/>
      <c r="C30" s="155"/>
      <c r="D30" s="155"/>
      <c r="E30" s="155"/>
      <c r="F30" s="155"/>
      <c r="G30" s="155"/>
      <c r="H30" s="16"/>
      <c r="I30" s="18"/>
    </row>
    <row r="31" spans="1:9" ht="15.75" thickBot="1" x14ac:dyDescent="0.3">
      <c r="A31" s="16"/>
      <c r="B31" s="17"/>
      <c r="C31" s="17"/>
      <c r="D31" s="17"/>
      <c r="E31" s="17"/>
      <c r="F31" s="17"/>
      <c r="G31" s="18"/>
      <c r="H31" s="16"/>
      <c r="I31" s="18"/>
    </row>
    <row r="32" spans="1:9" x14ac:dyDescent="0.25">
      <c r="A32" s="175" t="s">
        <v>146</v>
      </c>
      <c r="B32" s="176"/>
      <c r="C32" s="176"/>
      <c r="D32" s="176"/>
      <c r="E32" s="176"/>
      <c r="F32" s="176"/>
      <c r="G32" s="177"/>
      <c r="H32" s="168">
        <v>1470.2999999999997</v>
      </c>
      <c r="I32" s="169"/>
    </row>
    <row r="33" spans="1:9" x14ac:dyDescent="0.25">
      <c r="A33" s="150" t="s">
        <v>74</v>
      </c>
      <c r="B33" s="5"/>
      <c r="C33" s="5"/>
      <c r="D33" s="5"/>
      <c r="E33" s="5"/>
      <c r="F33" s="5"/>
      <c r="G33" s="6"/>
      <c r="H33" s="41">
        <v>3612.15</v>
      </c>
      <c r="I33" s="42"/>
    </row>
    <row r="34" spans="1:9" ht="15.75" thickBot="1" x14ac:dyDescent="0.3">
      <c r="A34" s="92" t="s">
        <v>75</v>
      </c>
      <c r="B34" s="93"/>
      <c r="C34" s="93"/>
      <c r="D34" s="93"/>
      <c r="E34" s="93"/>
      <c r="F34" s="93"/>
      <c r="G34" s="94"/>
      <c r="H34" s="181">
        <v>4234.16</v>
      </c>
      <c r="I34" s="178"/>
    </row>
    <row r="35" spans="1:9" ht="15.75" thickBot="1" x14ac:dyDescent="0.3">
      <c r="A35" s="116"/>
      <c r="B35" s="117"/>
      <c r="C35" s="117"/>
      <c r="D35" s="117"/>
      <c r="E35" s="117"/>
      <c r="F35" s="117"/>
      <c r="G35" s="118"/>
      <c r="H35" s="16"/>
      <c r="I35" s="18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7"/>
      <c r="H36" s="216">
        <f>H10+H29</f>
        <v>29284.2</v>
      </c>
      <c r="I36" s="217"/>
    </row>
    <row r="37" spans="1:9" x14ac:dyDescent="0.25">
      <c r="A37" s="61"/>
      <c r="B37" s="62"/>
      <c r="C37" s="62"/>
      <c r="D37" s="62"/>
      <c r="E37" s="62"/>
      <c r="F37" s="62"/>
      <c r="G37" s="62"/>
      <c r="H37" s="61"/>
      <c r="I37" s="63"/>
    </row>
    <row r="38" spans="1:9" x14ac:dyDescent="0.25">
      <c r="A38" s="4" t="s">
        <v>97</v>
      </c>
      <c r="B38" s="5"/>
      <c r="C38" s="5"/>
      <c r="D38" s="5"/>
      <c r="E38" s="5"/>
      <c r="F38" s="5"/>
      <c r="G38" s="5"/>
      <c r="H38" s="41">
        <f>H4+H10-H27</f>
        <v>115222.33000000002</v>
      </c>
      <c r="I38" s="42"/>
    </row>
    <row r="39" spans="1:9" x14ac:dyDescent="0.25">
      <c r="A39" s="4" t="s">
        <v>112</v>
      </c>
      <c r="B39" s="5"/>
      <c r="C39" s="5"/>
      <c r="D39" s="5"/>
      <c r="E39" s="5"/>
      <c r="F39" s="5"/>
      <c r="G39" s="5"/>
      <c r="H39" s="41">
        <f>H6-H7-H8+H29</f>
        <v>13510.710000000001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5"/>
      <c r="H40" s="41">
        <f>H32+H33-H34</f>
        <v>848.29</v>
      </c>
      <c r="I40" s="42"/>
    </row>
    <row r="41" spans="1:9" x14ac:dyDescent="0.25">
      <c r="A41" s="38"/>
      <c r="B41" s="39"/>
      <c r="C41" s="39"/>
      <c r="D41" s="39"/>
      <c r="E41" s="39"/>
      <c r="F41" s="39"/>
      <c r="G41" s="150"/>
      <c r="H41" s="7"/>
      <c r="I41" s="8"/>
    </row>
    <row r="42" spans="1:9" x14ac:dyDescent="0.25">
      <c r="A42" s="9" t="s">
        <v>15</v>
      </c>
      <c r="B42" s="10"/>
      <c r="C42" s="10"/>
      <c r="D42" s="10"/>
      <c r="E42" s="10"/>
      <c r="F42" s="10"/>
      <c r="G42" s="149"/>
      <c r="H42" s="12"/>
      <c r="I42" s="13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41">
        <v>13.5</v>
      </c>
      <c r="I43" s="42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113">
        <f>(H10/H27+H29/H7+H33/H34)*H43</f>
        <v>25.331470323953255</v>
      </c>
      <c r="I44" s="114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40:G40"/>
    <mergeCell ref="H40:I40"/>
    <mergeCell ref="A34:G34"/>
    <mergeCell ref="H34:I34"/>
    <mergeCell ref="A31:G31"/>
    <mergeCell ref="H31:I31"/>
    <mergeCell ref="A35:G35"/>
    <mergeCell ref="H35:I35"/>
    <mergeCell ref="A37:G37"/>
    <mergeCell ref="H37:I37"/>
    <mergeCell ref="A38:G38"/>
    <mergeCell ref="H38:I38"/>
    <mergeCell ref="A39:G39"/>
    <mergeCell ref="H39:I39"/>
    <mergeCell ref="A32:G32"/>
    <mergeCell ref="H32:I32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H24:I24"/>
    <mergeCell ref="A25:G25"/>
    <mergeCell ref="H25:I25"/>
    <mergeCell ref="A36:G36"/>
    <mergeCell ref="H36:I36"/>
    <mergeCell ref="A26:G26"/>
    <mergeCell ref="H26:I26"/>
    <mergeCell ref="A29:G29"/>
    <mergeCell ref="H29:I29"/>
    <mergeCell ref="A27:G27"/>
    <mergeCell ref="H27:I27"/>
    <mergeCell ref="A28:G28"/>
    <mergeCell ref="H28:I28"/>
    <mergeCell ref="H30:I30"/>
    <mergeCell ref="A33:G33"/>
    <mergeCell ref="H33:I33"/>
    <mergeCell ref="A17:G17"/>
    <mergeCell ref="H17:I17"/>
    <mergeCell ref="A18:G18"/>
    <mergeCell ref="H18:I18"/>
    <mergeCell ref="A30:G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6:G6"/>
    <mergeCell ref="A8:G8"/>
    <mergeCell ref="H8:I8"/>
    <mergeCell ref="A9:G9"/>
    <mergeCell ref="H9:I9"/>
    <mergeCell ref="H6:I6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3" workbookViewId="0">
      <selection activeCell="H21" sqref="H21:I21"/>
    </sheetView>
  </sheetViews>
  <sheetFormatPr defaultRowHeight="15" x14ac:dyDescent="0.25"/>
  <sheetData>
    <row r="1" spans="1:9" ht="18.75" x14ac:dyDescent="0.3">
      <c r="A1" s="14" t="s">
        <v>37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134</v>
      </c>
      <c r="B4" s="5"/>
      <c r="C4" s="5"/>
      <c r="D4" s="5"/>
      <c r="E4" s="5"/>
      <c r="F4" s="5"/>
      <c r="G4" s="6"/>
      <c r="H4" s="182">
        <v>279730.95999999996</v>
      </c>
      <c r="I4" s="146"/>
    </row>
    <row r="5" spans="1:9" x14ac:dyDescent="0.25">
      <c r="A5" s="4"/>
      <c r="B5" s="5"/>
      <c r="C5" s="5"/>
      <c r="D5" s="5"/>
      <c r="E5" s="5"/>
      <c r="F5" s="5"/>
      <c r="G5" s="6"/>
      <c r="H5" s="7"/>
      <c r="I5" s="8"/>
    </row>
    <row r="6" spans="1:9" x14ac:dyDescent="0.25">
      <c r="A6" s="4" t="s">
        <v>135</v>
      </c>
      <c r="B6" s="5"/>
      <c r="C6" s="5"/>
      <c r="D6" s="5"/>
      <c r="E6" s="5"/>
      <c r="F6" s="5"/>
      <c r="G6" s="6"/>
      <c r="H6" s="41">
        <v>261570.40000000002</v>
      </c>
      <c r="I6" s="42"/>
    </row>
    <row r="7" spans="1:9" x14ac:dyDescent="0.25">
      <c r="A7" s="4" t="s">
        <v>67</v>
      </c>
      <c r="B7" s="128"/>
      <c r="C7" s="128"/>
      <c r="D7" s="128"/>
      <c r="E7" s="128"/>
      <c r="F7" s="128"/>
      <c r="G7" s="129"/>
      <c r="H7" s="41">
        <v>21042.15</v>
      </c>
      <c r="I7" s="42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4620</v>
      </c>
      <c r="I8" s="37"/>
    </row>
    <row r="9" spans="1:9" ht="15.75" thickBot="1" x14ac:dyDescent="0.3">
      <c r="A9" s="43"/>
      <c r="B9" s="44"/>
      <c r="C9" s="44"/>
      <c r="D9" s="44"/>
      <c r="E9" s="44"/>
      <c r="F9" s="44"/>
      <c r="G9" s="45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46">
        <f>H11+H12+H13+H14+H15+H17+H18+H30+H20+H21+H22+H23+H24+H25+H26+H19</f>
        <v>91281.66</v>
      </c>
      <c r="I10" s="24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1133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224" t="s">
        <v>0</v>
      </c>
      <c r="B18" s="225"/>
      <c r="C18" s="225"/>
      <c r="D18" s="225"/>
      <c r="E18" s="225"/>
      <c r="F18" s="225"/>
      <c r="G18" s="226"/>
      <c r="H18" s="12"/>
      <c r="I18" s="13"/>
    </row>
    <row r="19" spans="1:9" x14ac:dyDescent="0.25">
      <c r="A19" s="33" t="s">
        <v>52</v>
      </c>
      <c r="B19" s="34"/>
      <c r="C19" s="34"/>
      <c r="D19" s="34"/>
      <c r="E19" s="34"/>
      <c r="F19" s="34"/>
      <c r="G19" s="35"/>
      <c r="H19" s="251">
        <v>1128</v>
      </c>
      <c r="I19" s="252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3158.4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14177.49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43">
        <v>52567.91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16138.35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s="1" customFormat="1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83025.84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79</v>
      </c>
      <c r="B29" s="253"/>
      <c r="C29" s="253"/>
      <c r="D29" s="253"/>
      <c r="E29" s="253"/>
      <c r="F29" s="253"/>
      <c r="G29" s="254"/>
      <c r="H29" s="255">
        <f>H31</f>
        <v>0</v>
      </c>
      <c r="I29" s="256"/>
    </row>
    <row r="30" spans="1:9" x14ac:dyDescent="0.25">
      <c r="A30" s="248" t="s">
        <v>78</v>
      </c>
      <c r="B30" s="249"/>
      <c r="C30" s="249"/>
      <c r="D30" s="249"/>
      <c r="E30" s="249"/>
      <c r="F30" s="249"/>
      <c r="G30" s="250"/>
      <c r="H30" s="108"/>
      <c r="I30" s="109"/>
    </row>
    <row r="31" spans="1:9" x14ac:dyDescent="0.25">
      <c r="A31" s="127" t="s">
        <v>87</v>
      </c>
      <c r="B31" s="128"/>
      <c r="C31" s="128"/>
      <c r="D31" s="128"/>
      <c r="E31" s="128"/>
      <c r="F31" s="128"/>
      <c r="G31" s="129"/>
      <c r="H31" s="130">
        <v>0</v>
      </c>
      <c r="I31" s="131"/>
    </row>
    <row r="32" spans="1:9" ht="15.75" thickBot="1" x14ac:dyDescent="0.3">
      <c r="A32" s="87"/>
      <c r="B32" s="88"/>
      <c r="C32" s="88"/>
      <c r="D32" s="88"/>
      <c r="E32" s="88"/>
      <c r="F32" s="88"/>
      <c r="G32" s="89"/>
      <c r="H32" s="90"/>
      <c r="I32" s="91"/>
    </row>
    <row r="33" spans="1:9" x14ac:dyDescent="0.25">
      <c r="A33" s="175" t="s">
        <v>146</v>
      </c>
      <c r="B33" s="176"/>
      <c r="C33" s="176"/>
      <c r="D33" s="176"/>
      <c r="E33" s="176"/>
      <c r="F33" s="176"/>
      <c r="G33" s="177"/>
      <c r="H33" s="168">
        <v>7125.7100000000009</v>
      </c>
      <c r="I33" s="169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41">
        <v>12520.35</v>
      </c>
      <c r="I34" s="42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13">
        <v>14266.5</v>
      </c>
      <c r="I35" s="114"/>
    </row>
    <row r="36" spans="1:9" ht="15.75" thickBot="1" x14ac:dyDescent="0.3">
      <c r="A36" s="99"/>
      <c r="B36" s="100"/>
      <c r="C36" s="100"/>
      <c r="D36" s="100"/>
      <c r="E36" s="100"/>
      <c r="F36" s="100"/>
      <c r="G36" s="101"/>
      <c r="H36" s="90"/>
      <c r="I36" s="91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H10+H29</f>
        <v>91281.66</v>
      </c>
      <c r="I37" s="60"/>
    </row>
    <row r="38" spans="1:9" x14ac:dyDescent="0.25">
      <c r="A38" s="54"/>
      <c r="B38" s="213"/>
      <c r="C38" s="213"/>
      <c r="D38" s="213"/>
      <c r="E38" s="213"/>
      <c r="F38" s="213"/>
      <c r="G38" s="55"/>
      <c r="H38" s="108"/>
      <c r="I38" s="109"/>
    </row>
    <row r="39" spans="1:9" x14ac:dyDescent="0.25">
      <c r="A39" s="4" t="s">
        <v>97</v>
      </c>
      <c r="B39" s="5"/>
      <c r="C39" s="5"/>
      <c r="D39" s="5"/>
      <c r="E39" s="5"/>
      <c r="F39" s="5"/>
      <c r="G39" s="6"/>
      <c r="H39" s="41">
        <f>H4+H10-H27</f>
        <v>287986.78000000003</v>
      </c>
      <c r="I39" s="42"/>
    </row>
    <row r="40" spans="1:9" x14ac:dyDescent="0.25">
      <c r="A40" s="4" t="s">
        <v>104</v>
      </c>
      <c r="B40" s="5"/>
      <c r="C40" s="5"/>
      <c r="D40" s="5"/>
      <c r="E40" s="5"/>
      <c r="F40" s="5"/>
      <c r="G40" s="6"/>
      <c r="H40" s="41">
        <f>H6+H7+H8-H29</f>
        <v>287232.55000000005</v>
      </c>
      <c r="I40" s="42"/>
    </row>
    <row r="41" spans="1:9" x14ac:dyDescent="0.25">
      <c r="A41" s="4" t="s">
        <v>99</v>
      </c>
      <c r="B41" s="5"/>
      <c r="C41" s="5"/>
      <c r="D41" s="5"/>
      <c r="E41" s="5"/>
      <c r="F41" s="5"/>
      <c r="G41" s="5"/>
      <c r="H41" s="41">
        <f>H33+H34-H35</f>
        <v>5379.5600000000013</v>
      </c>
      <c r="I41" s="42"/>
    </row>
    <row r="42" spans="1:9" x14ac:dyDescent="0.25">
      <c r="A42" s="7"/>
      <c r="B42" s="112"/>
      <c r="C42" s="112"/>
      <c r="D42" s="112"/>
      <c r="E42" s="112"/>
      <c r="F42" s="112"/>
      <c r="G42" s="8"/>
      <c r="H42" s="7"/>
      <c r="I42" s="8"/>
    </row>
    <row r="43" spans="1:9" x14ac:dyDescent="0.25">
      <c r="A43" s="4" t="s">
        <v>15</v>
      </c>
      <c r="B43" s="5"/>
      <c r="C43" s="5"/>
      <c r="D43" s="5"/>
      <c r="E43" s="5"/>
      <c r="F43" s="5"/>
      <c r="G43" s="6"/>
      <c r="H43" s="43"/>
      <c r="I43" s="45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41">
        <v>11.5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257">
        <f>(H10/H27+H29/H7+H34/H35)*H44</f>
        <v>22.735978770619159</v>
      </c>
      <c r="I45" s="258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38:G38"/>
    <mergeCell ref="H38:I38"/>
    <mergeCell ref="A39:G39"/>
    <mergeCell ref="H39:I39"/>
    <mergeCell ref="A34:G34"/>
    <mergeCell ref="H34:I34"/>
    <mergeCell ref="A35:G35"/>
    <mergeCell ref="H35:I35"/>
    <mergeCell ref="A37:G37"/>
    <mergeCell ref="H37:I37"/>
    <mergeCell ref="A40:G40"/>
    <mergeCell ref="H40:I40"/>
    <mergeCell ref="A42:G42"/>
    <mergeCell ref="H42:I42"/>
    <mergeCell ref="A41:G41"/>
    <mergeCell ref="H41:I41"/>
    <mergeCell ref="A48:C48"/>
    <mergeCell ref="G48:I48"/>
    <mergeCell ref="A45:G45"/>
    <mergeCell ref="H45:I45"/>
    <mergeCell ref="A43:G43"/>
    <mergeCell ref="H43:I43"/>
    <mergeCell ref="A44:G44"/>
    <mergeCell ref="H44:I44"/>
    <mergeCell ref="A32:G32"/>
    <mergeCell ref="H32:I32"/>
    <mergeCell ref="A36:G36"/>
    <mergeCell ref="H36:I36"/>
    <mergeCell ref="A33:G33"/>
    <mergeCell ref="H33:I3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A31:G31"/>
    <mergeCell ref="H31:I31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7:G7"/>
    <mergeCell ref="H7:I7"/>
    <mergeCell ref="A9:G9"/>
    <mergeCell ref="H9:I9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5" workbookViewId="0">
      <selection activeCell="H21" sqref="H21:I21"/>
    </sheetView>
  </sheetViews>
  <sheetFormatPr defaultRowHeight="15" x14ac:dyDescent="0.25"/>
  <sheetData>
    <row r="1" spans="1:9" ht="18.75" x14ac:dyDescent="0.3">
      <c r="A1" s="14" t="s">
        <v>38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21">
        <v>328157.21999999997</v>
      </c>
      <c r="I4" s="22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152</v>
      </c>
      <c r="B6" s="5"/>
      <c r="C6" s="5"/>
      <c r="D6" s="5"/>
      <c r="E6" s="5"/>
      <c r="F6" s="5"/>
      <c r="G6" s="6"/>
      <c r="H6" s="41">
        <v>17691.260000000002</v>
      </c>
      <c r="I6" s="42"/>
    </row>
    <row r="7" spans="1:9" s="1" customFormat="1" x14ac:dyDescent="0.25">
      <c r="A7" s="38" t="s">
        <v>67</v>
      </c>
      <c r="B7" s="39"/>
      <c r="C7" s="39"/>
      <c r="D7" s="39"/>
      <c r="E7" s="39"/>
      <c r="F7" s="39"/>
      <c r="G7" s="40"/>
      <c r="H7" s="7">
        <v>18210.419999999998</v>
      </c>
      <c r="I7" s="8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4020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49"/>
      <c r="H9" s="262"/>
      <c r="I9" s="26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59">
        <f>H11+H12+H13+H14+H15+H17+H18+H20+H21+H22+H23+H24+H25</f>
        <v>91256.23</v>
      </c>
      <c r="I10" s="60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1520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>
        <v>0</v>
      </c>
      <c r="I18" s="13"/>
    </row>
    <row r="19" spans="1:9" x14ac:dyDescent="0.25">
      <c r="A19" s="33" t="s">
        <v>52</v>
      </c>
      <c r="B19" s="34"/>
      <c r="C19" s="34"/>
      <c r="D19" s="34"/>
      <c r="E19" s="34"/>
      <c r="F19" s="34"/>
      <c r="G19" s="34"/>
      <c r="H19" s="43" t="s">
        <v>32</v>
      </c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3158.4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12</v>
      </c>
      <c r="B22" s="34"/>
      <c r="C22" s="34"/>
      <c r="D22" s="34"/>
      <c r="E22" s="34"/>
      <c r="F22" s="34"/>
      <c r="G22" s="34"/>
      <c r="H22" s="43">
        <v>14299.89</v>
      </c>
      <c r="I22" s="45"/>
    </row>
    <row r="23" spans="1:9" x14ac:dyDescent="0.25">
      <c r="A23" s="33" t="s">
        <v>50</v>
      </c>
      <c r="B23" s="34"/>
      <c r="C23" s="34"/>
      <c r="D23" s="34"/>
      <c r="E23" s="34"/>
      <c r="F23" s="34"/>
      <c r="G23" s="34"/>
      <c r="H23" s="43">
        <v>53021.75</v>
      </c>
      <c r="I23" s="45"/>
    </row>
    <row r="24" spans="1:9" x14ac:dyDescent="0.25">
      <c r="A24" s="33" t="s">
        <v>13</v>
      </c>
      <c r="B24" s="34"/>
      <c r="C24" s="34"/>
      <c r="D24" s="34"/>
      <c r="E24" s="34"/>
      <c r="F24" s="34"/>
      <c r="G24" s="34"/>
      <c r="H24" s="54">
        <v>16277.68</v>
      </c>
      <c r="I24" s="55"/>
    </row>
    <row r="25" spans="1:9" ht="15.75" thickBot="1" x14ac:dyDescent="0.3">
      <c r="A25" s="74" t="s">
        <v>49</v>
      </c>
      <c r="B25" s="75"/>
      <c r="C25" s="75"/>
      <c r="D25" s="75"/>
      <c r="E25" s="75"/>
      <c r="F25" s="75"/>
      <c r="G25" s="75"/>
      <c r="H25" s="68">
        <v>1618.2</v>
      </c>
      <c r="I25" s="69"/>
    </row>
    <row r="26" spans="1:9" s="1" customFormat="1" ht="15.75" thickBot="1" x14ac:dyDescent="0.3">
      <c r="A26" s="23" t="s">
        <v>63</v>
      </c>
      <c r="B26" s="24"/>
      <c r="C26" s="24"/>
      <c r="D26" s="24"/>
      <c r="E26" s="24"/>
      <c r="F26" s="24"/>
      <c r="G26" s="25"/>
      <c r="H26" s="26">
        <v>69077.440000000002</v>
      </c>
      <c r="I26" s="64"/>
    </row>
    <row r="27" spans="1:9" ht="15.75" thickBot="1" x14ac:dyDescent="0.3">
      <c r="A27" s="16"/>
      <c r="B27" s="17"/>
      <c r="C27" s="17"/>
      <c r="D27" s="17"/>
      <c r="E27" s="17"/>
      <c r="F27" s="17"/>
      <c r="G27" s="18"/>
      <c r="H27" s="16"/>
      <c r="I27" s="18"/>
    </row>
    <row r="28" spans="1:9" ht="15.75" thickBot="1" x14ac:dyDescent="0.3">
      <c r="A28" s="56" t="s">
        <v>76</v>
      </c>
      <c r="B28" s="57"/>
      <c r="C28" s="57"/>
      <c r="D28" s="57"/>
      <c r="E28" s="57"/>
      <c r="F28" s="57"/>
      <c r="G28" s="57"/>
      <c r="H28" s="216">
        <v>0</v>
      </c>
      <c r="I28" s="217"/>
    </row>
    <row r="29" spans="1:9" x14ac:dyDescent="0.25">
      <c r="A29" s="28" t="s">
        <v>77</v>
      </c>
      <c r="B29" s="29"/>
      <c r="C29" s="29"/>
      <c r="D29" s="29"/>
      <c r="E29" s="29"/>
      <c r="F29" s="29"/>
      <c r="G29" s="29"/>
      <c r="H29" s="260"/>
      <c r="I29" s="261"/>
    </row>
    <row r="30" spans="1:9" ht="15.75" thickBot="1" x14ac:dyDescent="0.3">
      <c r="A30" s="156"/>
      <c r="B30" s="187"/>
      <c r="C30" s="187"/>
      <c r="D30" s="187"/>
      <c r="E30" s="187"/>
      <c r="F30" s="187"/>
      <c r="G30" s="157"/>
      <c r="H30" s="266"/>
      <c r="I30" s="267"/>
    </row>
    <row r="31" spans="1:9" x14ac:dyDescent="0.25">
      <c r="A31" s="175" t="s">
        <v>146</v>
      </c>
      <c r="B31" s="176"/>
      <c r="C31" s="176"/>
      <c r="D31" s="176"/>
      <c r="E31" s="176"/>
      <c r="F31" s="176"/>
      <c r="G31" s="177"/>
      <c r="H31" s="168">
        <v>7182.7099999999991</v>
      </c>
      <c r="I31" s="169"/>
    </row>
    <row r="32" spans="1:9" x14ac:dyDescent="0.25">
      <c r="A32" s="38" t="s">
        <v>74</v>
      </c>
      <c r="B32" s="39"/>
      <c r="C32" s="39"/>
      <c r="D32" s="39"/>
      <c r="E32" s="39"/>
      <c r="F32" s="39"/>
      <c r="G32" s="40"/>
      <c r="H32" s="102">
        <v>12576.6</v>
      </c>
      <c r="I32" s="103"/>
    </row>
    <row r="33" spans="1:9" ht="15.75" thickBot="1" x14ac:dyDescent="0.3">
      <c r="A33" s="270" t="s">
        <v>75</v>
      </c>
      <c r="B33" s="271"/>
      <c r="C33" s="271"/>
      <c r="D33" s="271"/>
      <c r="E33" s="271"/>
      <c r="F33" s="271"/>
      <c r="G33" s="272"/>
      <c r="H33" s="273">
        <v>13131.44</v>
      </c>
      <c r="I33" s="274"/>
    </row>
    <row r="34" spans="1:9" ht="15.75" thickBot="1" x14ac:dyDescent="0.3">
      <c r="A34" s="116"/>
      <c r="B34" s="117"/>
      <c r="C34" s="117"/>
      <c r="D34" s="117"/>
      <c r="E34" s="117"/>
      <c r="F34" s="117"/>
      <c r="G34" s="118"/>
      <c r="H34" s="268"/>
      <c r="I34" s="269"/>
    </row>
    <row r="35" spans="1:9" ht="15.75" thickBot="1" x14ac:dyDescent="0.3">
      <c r="A35" s="56" t="s">
        <v>14</v>
      </c>
      <c r="B35" s="57"/>
      <c r="C35" s="57"/>
      <c r="D35" s="57"/>
      <c r="E35" s="57"/>
      <c r="F35" s="57"/>
      <c r="G35" s="57"/>
      <c r="H35" s="216">
        <f>H10+H28</f>
        <v>91256.23</v>
      </c>
      <c r="I35" s="217"/>
    </row>
    <row r="36" spans="1:9" x14ac:dyDescent="0.25">
      <c r="A36" s="61"/>
      <c r="B36" s="62"/>
      <c r="C36" s="62"/>
      <c r="D36" s="62"/>
      <c r="E36" s="62"/>
      <c r="F36" s="62"/>
      <c r="G36" s="62"/>
      <c r="H36" s="61"/>
      <c r="I36" s="63"/>
    </row>
    <row r="37" spans="1:9" x14ac:dyDescent="0.25">
      <c r="A37" s="4" t="s">
        <v>97</v>
      </c>
      <c r="B37" s="5"/>
      <c r="C37" s="5"/>
      <c r="D37" s="5"/>
      <c r="E37" s="5"/>
      <c r="F37" s="5"/>
      <c r="G37" s="5"/>
      <c r="H37" s="41">
        <f>H4+H10-H26</f>
        <v>350336.00999999995</v>
      </c>
      <c r="I37" s="42"/>
    </row>
    <row r="38" spans="1:9" x14ac:dyDescent="0.25">
      <c r="A38" s="4" t="s">
        <v>104</v>
      </c>
      <c r="B38" s="5"/>
      <c r="C38" s="5"/>
      <c r="D38" s="5"/>
      <c r="E38" s="5"/>
      <c r="F38" s="5"/>
      <c r="G38" s="6"/>
      <c r="H38" s="41">
        <f>H7+H8-H6</f>
        <v>4539.1599999999962</v>
      </c>
      <c r="I38" s="42"/>
    </row>
    <row r="39" spans="1:9" x14ac:dyDescent="0.25">
      <c r="A39" s="150" t="s">
        <v>99</v>
      </c>
      <c r="B39" s="5"/>
      <c r="C39" s="5"/>
      <c r="D39" s="5"/>
      <c r="E39" s="5"/>
      <c r="F39" s="5"/>
      <c r="G39" s="5"/>
      <c r="H39" s="41">
        <f>H31+H32-H33</f>
        <v>6627.8699999999972</v>
      </c>
      <c r="I39" s="42"/>
    </row>
    <row r="40" spans="1:9" x14ac:dyDescent="0.25">
      <c r="A40" s="7"/>
      <c r="B40" s="112"/>
      <c r="C40" s="112"/>
      <c r="D40" s="112"/>
      <c r="E40" s="112"/>
      <c r="F40" s="112"/>
      <c r="G40" s="112"/>
      <c r="H40" s="7"/>
      <c r="I40" s="8"/>
    </row>
    <row r="41" spans="1:9" x14ac:dyDescent="0.25">
      <c r="A41" s="33" t="s">
        <v>15</v>
      </c>
      <c r="B41" s="34"/>
      <c r="C41" s="34"/>
      <c r="D41" s="34"/>
      <c r="E41" s="34"/>
      <c r="F41" s="34"/>
      <c r="G41" s="34"/>
      <c r="H41" s="43"/>
      <c r="I41" s="45"/>
    </row>
    <row r="42" spans="1:9" x14ac:dyDescent="0.25">
      <c r="A42" s="33" t="s">
        <v>16</v>
      </c>
      <c r="B42" s="34"/>
      <c r="C42" s="34"/>
      <c r="D42" s="34"/>
      <c r="E42" s="34"/>
      <c r="F42" s="34"/>
      <c r="G42" s="34"/>
      <c r="H42" s="192">
        <v>11</v>
      </c>
      <c r="I42" s="193"/>
    </row>
    <row r="43" spans="1:9" ht="15.75" thickBot="1" x14ac:dyDescent="0.3">
      <c r="A43" s="79" t="s">
        <v>54</v>
      </c>
      <c r="B43" s="80"/>
      <c r="C43" s="80"/>
      <c r="D43" s="80"/>
      <c r="E43" s="80"/>
      <c r="F43" s="80"/>
      <c r="G43" s="80"/>
      <c r="H43" s="264">
        <f>(H10/H26+H28/H7+H32/H33)*H42</f>
        <v>25.067004631702162</v>
      </c>
      <c r="I43" s="265"/>
    </row>
    <row r="45" spans="1:9" x14ac:dyDescent="0.25">
      <c r="A45" s="73" t="s">
        <v>19</v>
      </c>
      <c r="B45" s="73"/>
      <c r="C45" s="73"/>
      <c r="G45" s="73" t="s">
        <v>20</v>
      </c>
      <c r="H45" s="73"/>
      <c r="I45" s="73"/>
    </row>
  </sheetData>
  <mergeCells count="84">
    <mergeCell ref="H39:I39"/>
    <mergeCell ref="A32:G32"/>
    <mergeCell ref="H32:I32"/>
    <mergeCell ref="A33:G33"/>
    <mergeCell ref="H33:I33"/>
    <mergeCell ref="H30:I30"/>
    <mergeCell ref="H37:I37"/>
    <mergeCell ref="A38:G38"/>
    <mergeCell ref="H38:I38"/>
    <mergeCell ref="A35:G35"/>
    <mergeCell ref="H35:I35"/>
    <mergeCell ref="A36:G36"/>
    <mergeCell ref="H36:I36"/>
    <mergeCell ref="A34:G34"/>
    <mergeCell ref="H34:I34"/>
    <mergeCell ref="A31:G31"/>
    <mergeCell ref="H31:I31"/>
    <mergeCell ref="A45:C45"/>
    <mergeCell ref="G45:I45"/>
    <mergeCell ref="H19:I19"/>
    <mergeCell ref="A41:G41"/>
    <mergeCell ref="H41:I41"/>
    <mergeCell ref="A42:G42"/>
    <mergeCell ref="H42:I42"/>
    <mergeCell ref="A43:G43"/>
    <mergeCell ref="H43:I43"/>
    <mergeCell ref="A39:G39"/>
    <mergeCell ref="A40:G40"/>
    <mergeCell ref="H40:I40"/>
    <mergeCell ref="A37:G37"/>
    <mergeCell ref="A28:G28"/>
    <mergeCell ref="H28:I28"/>
    <mergeCell ref="A30:G30"/>
    <mergeCell ref="A27:G27"/>
    <mergeCell ref="H27:I27"/>
    <mergeCell ref="A19:G1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26:I26"/>
    <mergeCell ref="H17:I17"/>
    <mergeCell ref="A18:G18"/>
    <mergeCell ref="H18:I18"/>
    <mergeCell ref="A13:G13"/>
    <mergeCell ref="H13:I13"/>
    <mergeCell ref="A14:G14"/>
    <mergeCell ref="H14:I14"/>
    <mergeCell ref="A15:G16"/>
    <mergeCell ref="H15:I1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29:G29"/>
    <mergeCell ref="H29:I29"/>
    <mergeCell ref="A7:G7"/>
    <mergeCell ref="H7:I7"/>
    <mergeCell ref="A8:G8"/>
    <mergeCell ref="H8:I8"/>
    <mergeCell ref="H11:I11"/>
    <mergeCell ref="A12:G12"/>
    <mergeCell ref="H12:I12"/>
    <mergeCell ref="A9:G9"/>
    <mergeCell ref="H9:I9"/>
    <mergeCell ref="A10:G10"/>
    <mergeCell ref="H10:I10"/>
    <mergeCell ref="A26:G26"/>
    <mergeCell ref="A11:G11"/>
    <mergeCell ref="A17:G1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14" sqref="L14"/>
    </sheetView>
  </sheetViews>
  <sheetFormatPr defaultRowHeight="15" x14ac:dyDescent="0.25"/>
  <sheetData>
    <row r="1" spans="1:9" ht="18.75" x14ac:dyDescent="0.3">
      <c r="A1" s="14" t="s">
        <v>39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175" t="s">
        <v>153</v>
      </c>
      <c r="B4" s="176"/>
      <c r="C4" s="176"/>
      <c r="D4" s="176"/>
      <c r="E4" s="176"/>
      <c r="F4" s="176"/>
      <c r="G4" s="177"/>
      <c r="H4" s="182">
        <v>118422.56</v>
      </c>
      <c r="I4" s="146"/>
    </row>
    <row r="5" spans="1:9" x14ac:dyDescent="0.25">
      <c r="A5" s="4"/>
      <c r="B5" s="5"/>
      <c r="C5" s="5"/>
      <c r="D5" s="5"/>
      <c r="E5" s="5"/>
      <c r="F5" s="5"/>
      <c r="G5" s="6"/>
      <c r="H5" s="7"/>
      <c r="I5" s="8"/>
    </row>
    <row r="6" spans="1:9" x14ac:dyDescent="0.25">
      <c r="A6" s="4" t="s">
        <v>152</v>
      </c>
      <c r="B6" s="5"/>
      <c r="C6" s="5"/>
      <c r="D6" s="5"/>
      <c r="E6" s="5"/>
      <c r="F6" s="5"/>
      <c r="G6" s="6"/>
      <c r="H6" s="41">
        <v>13352</v>
      </c>
      <c r="I6" s="42"/>
    </row>
    <row r="7" spans="1:9" x14ac:dyDescent="0.25">
      <c r="A7" s="9" t="s">
        <v>53</v>
      </c>
      <c r="B7" s="10"/>
      <c r="C7" s="10"/>
      <c r="D7" s="10"/>
      <c r="E7" s="10"/>
      <c r="F7" s="10"/>
      <c r="G7" s="11"/>
      <c r="H7" s="130">
        <v>720</v>
      </c>
      <c r="I7" s="131"/>
    </row>
    <row r="8" spans="1:9" ht="15.75" thickBot="1" x14ac:dyDescent="0.3">
      <c r="A8" s="7"/>
      <c r="B8" s="112"/>
      <c r="C8" s="112"/>
      <c r="D8" s="112"/>
      <c r="E8" s="112"/>
      <c r="F8" s="112"/>
      <c r="G8" s="8"/>
      <c r="H8" s="7"/>
      <c r="I8" s="8"/>
    </row>
    <row r="9" spans="1:9" ht="15.75" thickBot="1" x14ac:dyDescent="0.3">
      <c r="A9" s="23" t="s">
        <v>64</v>
      </c>
      <c r="B9" s="24"/>
      <c r="C9" s="24"/>
      <c r="D9" s="24"/>
      <c r="E9" s="24"/>
      <c r="F9" s="24"/>
      <c r="G9" s="25"/>
      <c r="H9" s="26">
        <f>H10+H11+H12+H13+H14+H16+H17+H19+H20+H21+H22+H23+H24+H25+H18</f>
        <v>58533.159999999996</v>
      </c>
      <c r="I9" s="107"/>
    </row>
    <row r="10" spans="1:9" x14ac:dyDescent="0.25">
      <c r="A10" s="28" t="s">
        <v>59</v>
      </c>
      <c r="B10" s="29"/>
      <c r="C10" s="29"/>
      <c r="D10" s="29"/>
      <c r="E10" s="29"/>
      <c r="F10" s="29"/>
      <c r="G10" s="30"/>
      <c r="H10" s="105">
        <v>100</v>
      </c>
      <c r="I10" s="106"/>
    </row>
    <row r="11" spans="1:9" x14ac:dyDescent="0.25">
      <c r="A11" s="9" t="s">
        <v>4</v>
      </c>
      <c r="B11" s="10"/>
      <c r="C11" s="10"/>
      <c r="D11" s="10"/>
      <c r="E11" s="10"/>
      <c r="F11" s="10"/>
      <c r="G11" s="11"/>
      <c r="H11" s="12"/>
      <c r="I11" s="13"/>
    </row>
    <row r="12" spans="1:9" x14ac:dyDescent="0.25">
      <c r="A12" s="9" t="s">
        <v>5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6</v>
      </c>
      <c r="B13" s="10"/>
      <c r="C13" s="10"/>
      <c r="D13" s="10"/>
      <c r="E13" s="10"/>
      <c r="F13" s="10"/>
      <c r="G13" s="11"/>
      <c r="H13" s="12">
        <v>1360.31</v>
      </c>
      <c r="I13" s="13"/>
    </row>
    <row r="14" spans="1:9" x14ac:dyDescent="0.25">
      <c r="A14" s="48" t="s">
        <v>7</v>
      </c>
      <c r="B14" s="49"/>
      <c r="C14" s="49"/>
      <c r="D14" s="49"/>
      <c r="E14" s="49"/>
      <c r="F14" s="49"/>
      <c r="G14" s="50"/>
      <c r="H14" s="12"/>
      <c r="I14" s="13"/>
    </row>
    <row r="15" spans="1:9" x14ac:dyDescent="0.25">
      <c r="A15" s="48"/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9" t="s">
        <v>9</v>
      </c>
      <c r="B16" s="10"/>
      <c r="C16" s="10"/>
      <c r="D16" s="10"/>
      <c r="E16" s="10"/>
      <c r="F16" s="10"/>
      <c r="G16" s="11"/>
      <c r="H16" s="12"/>
      <c r="I16" s="13"/>
    </row>
    <row r="17" spans="1:9" x14ac:dyDescent="0.25">
      <c r="A17" s="51" t="s">
        <v>0</v>
      </c>
      <c r="B17" s="52"/>
      <c r="C17" s="52"/>
      <c r="D17" s="52"/>
      <c r="E17" s="52"/>
      <c r="F17" s="52"/>
      <c r="G17" s="53"/>
      <c r="H17" s="12"/>
      <c r="I17" s="13"/>
    </row>
    <row r="18" spans="1:9" x14ac:dyDescent="0.25">
      <c r="A18" s="33" t="s">
        <v>52</v>
      </c>
      <c r="B18" s="34"/>
      <c r="C18" s="34"/>
      <c r="D18" s="34"/>
      <c r="E18" s="34"/>
      <c r="F18" s="34"/>
      <c r="G18" s="35"/>
      <c r="H18" s="43"/>
      <c r="I18" s="45"/>
    </row>
    <row r="19" spans="1:9" x14ac:dyDescent="0.25">
      <c r="A19" s="33" t="s">
        <v>11</v>
      </c>
      <c r="B19" s="34"/>
      <c r="C19" s="34"/>
      <c r="D19" s="34"/>
      <c r="E19" s="34"/>
      <c r="F19" s="34"/>
      <c r="G19" s="35"/>
      <c r="H19" s="36">
        <v>1473.92</v>
      </c>
      <c r="I19" s="37"/>
    </row>
    <row r="20" spans="1:9" x14ac:dyDescent="0.25">
      <c r="A20" s="33" t="s">
        <v>17</v>
      </c>
      <c r="B20" s="34"/>
      <c r="C20" s="34"/>
      <c r="D20" s="34"/>
      <c r="E20" s="34"/>
      <c r="F20" s="34"/>
      <c r="G20" s="35"/>
      <c r="H20" s="43"/>
      <c r="I20" s="45"/>
    </row>
    <row r="21" spans="1:9" x14ac:dyDescent="0.25">
      <c r="A21" s="33" t="s">
        <v>18</v>
      </c>
      <c r="B21" s="34"/>
      <c r="C21" s="34"/>
      <c r="D21" s="34"/>
      <c r="E21" s="34"/>
      <c r="F21" s="34"/>
      <c r="G21" s="35"/>
      <c r="H21" s="54"/>
      <c r="I21" s="55"/>
    </row>
    <row r="22" spans="1:9" x14ac:dyDescent="0.25">
      <c r="A22" s="33" t="s">
        <v>12</v>
      </c>
      <c r="B22" s="34"/>
      <c r="C22" s="34"/>
      <c r="D22" s="34"/>
      <c r="E22" s="34"/>
      <c r="F22" s="34"/>
      <c r="G22" s="35"/>
      <c r="H22" s="36">
        <v>9233.5499999999993</v>
      </c>
      <c r="I22" s="37"/>
    </row>
    <row r="23" spans="1:9" x14ac:dyDescent="0.25">
      <c r="A23" s="33" t="s">
        <v>50</v>
      </c>
      <c r="B23" s="34"/>
      <c r="C23" s="34"/>
      <c r="D23" s="34"/>
      <c r="E23" s="34"/>
      <c r="F23" s="34"/>
      <c r="G23" s="35"/>
      <c r="H23" s="43">
        <v>34236.559999999998</v>
      </c>
      <c r="I23" s="45"/>
    </row>
    <row r="24" spans="1:9" x14ac:dyDescent="0.25">
      <c r="A24" s="33" t="s">
        <v>13</v>
      </c>
      <c r="B24" s="34"/>
      <c r="C24" s="34"/>
      <c r="D24" s="34"/>
      <c r="E24" s="34"/>
      <c r="F24" s="34"/>
      <c r="G24" s="35"/>
      <c r="H24" s="54">
        <v>10510.62</v>
      </c>
      <c r="I24" s="55"/>
    </row>
    <row r="25" spans="1:9" ht="15.75" thickBot="1" x14ac:dyDescent="0.3">
      <c r="A25" s="65" t="s">
        <v>49</v>
      </c>
      <c r="B25" s="66"/>
      <c r="C25" s="66"/>
      <c r="D25" s="66"/>
      <c r="E25" s="66"/>
      <c r="F25" s="66"/>
      <c r="G25" s="67"/>
      <c r="H25" s="68">
        <v>1618.2</v>
      </c>
      <c r="I25" s="69"/>
    </row>
    <row r="26" spans="1:9" s="1" customFormat="1" ht="15.75" thickBot="1" x14ac:dyDescent="0.3">
      <c r="A26" s="23" t="s">
        <v>63</v>
      </c>
      <c r="B26" s="24"/>
      <c r="C26" s="24"/>
      <c r="D26" s="24"/>
      <c r="E26" s="24"/>
      <c r="F26" s="24"/>
      <c r="G26" s="25"/>
      <c r="H26" s="26">
        <v>53765.46</v>
      </c>
      <c r="I26" s="64"/>
    </row>
    <row r="27" spans="1:9" ht="15.75" thickBot="1" x14ac:dyDescent="0.3">
      <c r="A27" s="116"/>
      <c r="B27" s="117"/>
      <c r="C27" s="117"/>
      <c r="D27" s="117"/>
      <c r="E27" s="117"/>
      <c r="F27" s="117"/>
      <c r="G27" s="118"/>
      <c r="H27" s="116"/>
      <c r="I27" s="118"/>
    </row>
    <row r="28" spans="1:9" ht="15.75" thickBot="1" x14ac:dyDescent="0.3">
      <c r="A28" s="56" t="s">
        <v>76</v>
      </c>
      <c r="B28" s="57"/>
      <c r="C28" s="57"/>
      <c r="D28" s="57"/>
      <c r="E28" s="57"/>
      <c r="F28" s="57"/>
      <c r="G28" s="58"/>
      <c r="H28" s="59">
        <v>0</v>
      </c>
      <c r="I28" s="20"/>
    </row>
    <row r="29" spans="1:9" x14ac:dyDescent="0.25">
      <c r="A29" s="154" t="s">
        <v>78</v>
      </c>
      <c r="B29" s="155"/>
      <c r="C29" s="155"/>
      <c r="D29" s="155"/>
      <c r="E29" s="155"/>
      <c r="F29" s="155"/>
      <c r="G29" s="155"/>
      <c r="H29" s="61"/>
      <c r="I29" s="63"/>
    </row>
    <row r="30" spans="1:9" ht="15.75" thickBot="1" x14ac:dyDescent="0.3">
      <c r="A30" s="186"/>
      <c r="B30" s="187"/>
      <c r="C30" s="187"/>
      <c r="D30" s="187"/>
      <c r="E30" s="187"/>
      <c r="F30" s="187"/>
      <c r="G30" s="187"/>
      <c r="H30" s="156"/>
      <c r="I30" s="157"/>
    </row>
    <row r="31" spans="1:9" x14ac:dyDescent="0.25">
      <c r="A31" s="175" t="s">
        <v>146</v>
      </c>
      <c r="B31" s="176"/>
      <c r="C31" s="176"/>
      <c r="D31" s="176"/>
      <c r="E31" s="176"/>
      <c r="F31" s="176"/>
      <c r="G31" s="177"/>
      <c r="H31" s="147">
        <v>3544.6399999999994</v>
      </c>
      <c r="I31" s="148"/>
    </row>
    <row r="32" spans="1:9" x14ac:dyDescent="0.25">
      <c r="A32" s="38" t="s">
        <v>74</v>
      </c>
      <c r="B32" s="39"/>
      <c r="C32" s="39"/>
      <c r="D32" s="39"/>
      <c r="E32" s="39"/>
      <c r="F32" s="39"/>
      <c r="G32" s="40"/>
      <c r="H32" s="102">
        <v>8468.1</v>
      </c>
      <c r="I32" s="103"/>
    </row>
    <row r="33" spans="1:9" ht="15.75" thickBot="1" x14ac:dyDescent="0.3">
      <c r="A33" s="270" t="s">
        <v>75</v>
      </c>
      <c r="B33" s="271"/>
      <c r="C33" s="271"/>
      <c r="D33" s="271"/>
      <c r="E33" s="271"/>
      <c r="F33" s="271"/>
      <c r="G33" s="272"/>
      <c r="H33" s="273">
        <v>8467.24</v>
      </c>
      <c r="I33" s="274"/>
    </row>
    <row r="34" spans="1:9" ht="15.75" thickBot="1" x14ac:dyDescent="0.3">
      <c r="A34" s="116"/>
      <c r="B34" s="117"/>
      <c r="C34" s="117"/>
      <c r="D34" s="117"/>
      <c r="E34" s="117"/>
      <c r="F34" s="117"/>
      <c r="G34" s="117"/>
      <c r="H34" s="116"/>
      <c r="I34" s="118"/>
    </row>
    <row r="35" spans="1:9" ht="15.75" thickBot="1" x14ac:dyDescent="0.3">
      <c r="A35" s="56" t="s">
        <v>14</v>
      </c>
      <c r="B35" s="57"/>
      <c r="C35" s="57"/>
      <c r="D35" s="57"/>
      <c r="E35" s="57"/>
      <c r="F35" s="57"/>
      <c r="G35" s="58"/>
      <c r="H35" s="59">
        <f>H9+H28</f>
        <v>58533.159999999996</v>
      </c>
      <c r="I35" s="60"/>
    </row>
    <row r="36" spans="1:9" x14ac:dyDescent="0.25">
      <c r="A36" s="61"/>
      <c r="B36" s="62"/>
      <c r="C36" s="62"/>
      <c r="D36" s="62"/>
      <c r="E36" s="62"/>
      <c r="F36" s="62"/>
      <c r="G36" s="63"/>
      <c r="H36" s="108"/>
      <c r="I36" s="109"/>
    </row>
    <row r="37" spans="1:9" x14ac:dyDescent="0.25">
      <c r="A37" s="4" t="s">
        <v>113</v>
      </c>
      <c r="B37" s="5"/>
      <c r="C37" s="5"/>
      <c r="D37" s="5"/>
      <c r="E37" s="5"/>
      <c r="F37" s="5"/>
      <c r="G37" s="6"/>
      <c r="H37" s="41">
        <f>H4+H9-H26</f>
        <v>123190.26000000001</v>
      </c>
      <c r="I37" s="8"/>
    </row>
    <row r="38" spans="1:9" x14ac:dyDescent="0.25">
      <c r="A38" s="4" t="s">
        <v>103</v>
      </c>
      <c r="B38" s="5"/>
      <c r="C38" s="5"/>
      <c r="D38" s="5"/>
      <c r="E38" s="5"/>
      <c r="F38" s="5"/>
      <c r="G38" s="6"/>
      <c r="H38" s="41">
        <f>H6-H7+H28</f>
        <v>12632</v>
      </c>
      <c r="I38" s="42"/>
    </row>
    <row r="39" spans="1:9" x14ac:dyDescent="0.25">
      <c r="A39" s="150" t="s">
        <v>99</v>
      </c>
      <c r="B39" s="5"/>
      <c r="C39" s="5"/>
      <c r="D39" s="5"/>
      <c r="E39" s="5"/>
      <c r="F39" s="5"/>
      <c r="G39" s="5"/>
      <c r="H39" s="41">
        <f>H31+H32-H33</f>
        <v>3545.5</v>
      </c>
      <c r="I39" s="42"/>
    </row>
    <row r="40" spans="1:9" x14ac:dyDescent="0.25">
      <c r="A40" s="7"/>
      <c r="B40" s="112"/>
      <c r="C40" s="112"/>
      <c r="D40" s="112"/>
      <c r="E40" s="112"/>
      <c r="F40" s="112"/>
      <c r="G40" s="8"/>
      <c r="H40" s="7"/>
      <c r="I40" s="8"/>
    </row>
    <row r="41" spans="1:9" x14ac:dyDescent="0.25">
      <c r="A41" s="74" t="s">
        <v>15</v>
      </c>
      <c r="B41" s="75"/>
      <c r="C41" s="75"/>
      <c r="D41" s="75"/>
      <c r="E41" s="75"/>
      <c r="F41" s="75"/>
      <c r="G41" s="76"/>
      <c r="H41" s="95"/>
      <c r="I41" s="96"/>
    </row>
    <row r="42" spans="1:9" x14ac:dyDescent="0.25">
      <c r="A42" s="33" t="s">
        <v>16</v>
      </c>
      <c r="B42" s="34"/>
      <c r="C42" s="34"/>
      <c r="D42" s="34"/>
      <c r="E42" s="34"/>
      <c r="F42" s="34"/>
      <c r="G42" s="35"/>
      <c r="H42" s="192">
        <v>11.5</v>
      </c>
      <c r="I42" s="193"/>
    </row>
    <row r="43" spans="1:9" ht="15.75" thickBot="1" x14ac:dyDescent="0.3">
      <c r="A43" s="79" t="s">
        <v>54</v>
      </c>
      <c r="B43" s="80"/>
      <c r="C43" s="80"/>
      <c r="D43" s="80"/>
      <c r="E43" s="80"/>
      <c r="F43" s="80"/>
      <c r="G43" s="81"/>
      <c r="H43" s="264">
        <f>(H9/H26+H32/H33)*H42</f>
        <v>24.020940762556499</v>
      </c>
      <c r="I43" s="265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4">
    <mergeCell ref="A39:G39"/>
    <mergeCell ref="H39:I39"/>
    <mergeCell ref="H33:I33"/>
    <mergeCell ref="A30:G30"/>
    <mergeCell ref="H30:I30"/>
    <mergeCell ref="A34:G34"/>
    <mergeCell ref="H34:I34"/>
    <mergeCell ref="A38:G38"/>
    <mergeCell ref="H38:I38"/>
    <mergeCell ref="A36:G36"/>
    <mergeCell ref="H36:I3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47:C47"/>
    <mergeCell ref="G47:I47"/>
    <mergeCell ref="A40:G40"/>
    <mergeCell ref="H40:I40"/>
    <mergeCell ref="A41:G41"/>
    <mergeCell ref="H41:I41"/>
    <mergeCell ref="A42:G42"/>
    <mergeCell ref="H42:I42"/>
    <mergeCell ref="A43:G43"/>
    <mergeCell ref="H43:I43"/>
    <mergeCell ref="A27:G27"/>
    <mergeCell ref="H27:I27"/>
    <mergeCell ref="A37:G37"/>
    <mergeCell ref="H37:I37"/>
    <mergeCell ref="A28:G28"/>
    <mergeCell ref="H28:I28"/>
    <mergeCell ref="A35:G35"/>
    <mergeCell ref="H35:I35"/>
    <mergeCell ref="A29:G29"/>
    <mergeCell ref="A32:G32"/>
    <mergeCell ref="H32:I32"/>
    <mergeCell ref="A33:G33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H42" sqref="H42:I42"/>
    </sheetView>
  </sheetViews>
  <sheetFormatPr defaultRowHeight="15" x14ac:dyDescent="0.25"/>
  <sheetData>
    <row r="1" spans="1:9" ht="18.75" x14ac:dyDescent="0.3">
      <c r="A1" s="14" t="s">
        <v>40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9" x14ac:dyDescent="0.25">
      <c r="A4" s="38" t="s">
        <v>141</v>
      </c>
      <c r="B4" s="39"/>
      <c r="C4" s="39"/>
      <c r="D4" s="39"/>
      <c r="E4" s="39"/>
      <c r="F4" s="39"/>
      <c r="G4" s="40"/>
      <c r="H4" s="21">
        <v>346421.29000000004</v>
      </c>
      <c r="I4" s="22"/>
    </row>
    <row r="5" spans="1:9" x14ac:dyDescent="0.25">
      <c r="A5" s="7"/>
      <c r="B5" s="112"/>
      <c r="C5" s="112"/>
      <c r="D5" s="112"/>
      <c r="E5" s="112"/>
      <c r="F5" s="112"/>
      <c r="G5" s="8"/>
      <c r="H5" s="192"/>
      <c r="I5" s="193"/>
    </row>
    <row r="6" spans="1:9" x14ac:dyDescent="0.25">
      <c r="A6" s="70" t="s">
        <v>152</v>
      </c>
      <c r="B6" s="71"/>
      <c r="C6" s="71"/>
      <c r="D6" s="71"/>
      <c r="E6" s="71"/>
      <c r="F6" s="71"/>
      <c r="G6" s="72"/>
      <c r="H6" s="7">
        <v>109286.5</v>
      </c>
      <c r="I6" s="8"/>
    </row>
    <row r="7" spans="1:9" x14ac:dyDescent="0.25">
      <c r="A7" s="38" t="s">
        <v>67</v>
      </c>
      <c r="B7" s="39"/>
      <c r="C7" s="39"/>
      <c r="D7" s="39"/>
      <c r="E7" s="39"/>
      <c r="F7" s="39"/>
      <c r="G7" s="40"/>
      <c r="H7" s="102">
        <v>8443.09</v>
      </c>
      <c r="I7" s="10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4020</v>
      </c>
      <c r="I8" s="37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H11+H12+H13+H14+H15+H17+H18+H30+H20+H21+H22+H23+H24+H25+H26+H19</f>
        <v>77008.490000000005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105">
        <v>1369</v>
      </c>
      <c r="I11" s="106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36">
        <v>904.5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3368.96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43">
        <v>11697.87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43373.87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54">
        <v>13315.78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79366.559999999998</v>
      </c>
      <c r="I27" s="111"/>
    </row>
    <row r="28" spans="1:9" ht="15.75" thickBot="1" x14ac:dyDescent="0.3">
      <c r="A28" s="116"/>
      <c r="B28" s="117"/>
      <c r="C28" s="117"/>
      <c r="D28" s="117"/>
      <c r="E28" s="117"/>
      <c r="F28" s="117"/>
      <c r="G28" s="118"/>
      <c r="H28" s="116"/>
      <c r="I28" s="1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59">
        <f>H31</f>
        <v>1067.5</v>
      </c>
      <c r="I29" s="60"/>
    </row>
    <row r="30" spans="1:9" x14ac:dyDescent="0.25">
      <c r="A30" s="154" t="s">
        <v>73</v>
      </c>
      <c r="B30" s="155"/>
      <c r="C30" s="155"/>
      <c r="D30" s="155"/>
      <c r="E30" s="155"/>
      <c r="F30" s="155"/>
      <c r="G30" s="155"/>
      <c r="H30" s="61"/>
      <c r="I30" s="63"/>
    </row>
    <row r="31" spans="1:9" x14ac:dyDescent="0.25">
      <c r="A31" s="34" t="s">
        <v>125</v>
      </c>
      <c r="B31" s="34"/>
      <c r="C31" s="34"/>
      <c r="D31" s="34"/>
      <c r="E31" s="34"/>
      <c r="F31" s="34"/>
      <c r="G31" s="35"/>
      <c r="H31" s="43">
        <v>1067.5</v>
      </c>
      <c r="I31" s="45"/>
    </row>
    <row r="32" spans="1:9" ht="15.75" thickBot="1" x14ac:dyDescent="0.3">
      <c r="A32" s="186"/>
      <c r="B32" s="187"/>
      <c r="C32" s="187"/>
      <c r="D32" s="187"/>
      <c r="E32" s="187"/>
      <c r="F32" s="187"/>
      <c r="G32" s="187"/>
      <c r="H32" s="156"/>
      <c r="I32" s="157"/>
    </row>
    <row r="33" spans="1:9" x14ac:dyDescent="0.25">
      <c r="A33" s="175" t="s">
        <v>146</v>
      </c>
      <c r="B33" s="176"/>
      <c r="C33" s="176"/>
      <c r="D33" s="176"/>
      <c r="E33" s="176"/>
      <c r="F33" s="176"/>
      <c r="G33" s="177"/>
      <c r="H33" s="147">
        <v>6432.0300000000007</v>
      </c>
      <c r="I33" s="148"/>
    </row>
    <row r="34" spans="1:9" x14ac:dyDescent="0.25">
      <c r="A34" s="38" t="s">
        <v>74</v>
      </c>
      <c r="B34" s="39"/>
      <c r="C34" s="39"/>
      <c r="D34" s="39"/>
      <c r="E34" s="39"/>
      <c r="F34" s="39"/>
      <c r="G34" s="40"/>
      <c r="H34" s="77">
        <v>10305.9</v>
      </c>
      <c r="I34" s="78"/>
    </row>
    <row r="35" spans="1:9" ht="15.75" thickBot="1" x14ac:dyDescent="0.3">
      <c r="A35" s="270" t="s">
        <v>75</v>
      </c>
      <c r="B35" s="271"/>
      <c r="C35" s="271"/>
      <c r="D35" s="271"/>
      <c r="E35" s="271"/>
      <c r="F35" s="271"/>
      <c r="G35" s="272"/>
      <c r="H35" s="82">
        <v>10609</v>
      </c>
      <c r="I35" s="83"/>
    </row>
    <row r="36" spans="1:9" ht="15.75" thickBot="1" x14ac:dyDescent="0.3">
      <c r="A36" s="116"/>
      <c r="B36" s="117"/>
      <c r="C36" s="117"/>
      <c r="D36" s="117"/>
      <c r="E36" s="117"/>
      <c r="F36" s="117"/>
      <c r="G36" s="117"/>
      <c r="H36" s="116"/>
      <c r="I36" s="118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7"/>
      <c r="H37" s="59">
        <f>H10+H29</f>
        <v>78075.990000000005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2"/>
      <c r="H38" s="61"/>
      <c r="I38" s="63"/>
    </row>
    <row r="39" spans="1:9" x14ac:dyDescent="0.25">
      <c r="A39" s="4" t="s">
        <v>97</v>
      </c>
      <c r="B39" s="5"/>
      <c r="C39" s="5"/>
      <c r="D39" s="5"/>
      <c r="E39" s="5"/>
      <c r="F39" s="5"/>
      <c r="G39" s="5"/>
      <c r="H39" s="41">
        <f>H4+H10-H27</f>
        <v>344063.22000000003</v>
      </c>
      <c r="I39" s="42"/>
    </row>
    <row r="40" spans="1:9" x14ac:dyDescent="0.25">
      <c r="A40" s="4" t="s">
        <v>103</v>
      </c>
      <c r="B40" s="5"/>
      <c r="C40" s="5"/>
      <c r="D40" s="5"/>
      <c r="E40" s="5"/>
      <c r="F40" s="5"/>
      <c r="G40" s="5"/>
      <c r="H40" s="41">
        <f>H6-H7-H8+H29</f>
        <v>97890.91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6128.93</v>
      </c>
      <c r="I41" s="42"/>
    </row>
    <row r="42" spans="1:9" x14ac:dyDescent="0.25">
      <c r="A42" s="38"/>
      <c r="B42" s="39"/>
      <c r="C42" s="39"/>
      <c r="D42" s="39"/>
      <c r="E42" s="39"/>
      <c r="F42" s="39"/>
      <c r="G42" s="150"/>
      <c r="H42" s="7"/>
      <c r="I42" s="8"/>
    </row>
    <row r="43" spans="1:9" x14ac:dyDescent="0.25">
      <c r="A43" s="9" t="s">
        <v>15</v>
      </c>
      <c r="B43" s="10"/>
      <c r="C43" s="10"/>
      <c r="D43" s="10"/>
      <c r="E43" s="10"/>
      <c r="F43" s="10"/>
      <c r="G43" s="149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41">
        <v>13.5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0"/>
      <c r="H45" s="264">
        <f>(H10/H27+H29/H7+H34/H35)*H44</f>
        <v>27.920072836414686</v>
      </c>
      <c r="I45" s="265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29:G29"/>
    <mergeCell ref="H29:I29"/>
    <mergeCell ref="A20:G20"/>
    <mergeCell ref="H20:I20"/>
    <mergeCell ref="A19:G19"/>
    <mergeCell ref="H19:I19"/>
    <mergeCell ref="A28:G28"/>
    <mergeCell ref="H28:I28"/>
    <mergeCell ref="A25:G25"/>
    <mergeCell ref="H25:I25"/>
    <mergeCell ref="A26:G26"/>
    <mergeCell ref="H26:I26"/>
    <mergeCell ref="A21:G21"/>
    <mergeCell ref="H21:I21"/>
    <mergeCell ref="A22:G22"/>
    <mergeCell ref="H22:I22"/>
    <mergeCell ref="A7:G7"/>
    <mergeCell ref="H7:I7"/>
    <mergeCell ref="A8:G8"/>
    <mergeCell ref="H8:I8"/>
    <mergeCell ref="A12:G12"/>
    <mergeCell ref="H12:I12"/>
    <mergeCell ref="A9:G9"/>
    <mergeCell ref="H9:I9"/>
    <mergeCell ref="A10:G10"/>
    <mergeCell ref="H10:I10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30:G30"/>
    <mergeCell ref="H30:I30"/>
    <mergeCell ref="A32:G32"/>
    <mergeCell ref="H32:I32"/>
    <mergeCell ref="A36:G36"/>
    <mergeCell ref="H36:I36"/>
    <mergeCell ref="A34:G34"/>
    <mergeCell ref="H34:I34"/>
    <mergeCell ref="A35:G35"/>
    <mergeCell ref="H35:I35"/>
    <mergeCell ref="A33:G33"/>
    <mergeCell ref="H33:I33"/>
    <mergeCell ref="A31:G31"/>
    <mergeCell ref="H31:I31"/>
    <mergeCell ref="A23:G23"/>
    <mergeCell ref="H23:I23"/>
    <mergeCell ref="A24:G24"/>
    <mergeCell ref="H24:I24"/>
    <mergeCell ref="A27:G27"/>
    <mergeCell ref="H27:I27"/>
    <mergeCell ref="A48:C48"/>
    <mergeCell ref="G48:I48"/>
    <mergeCell ref="A44:G44"/>
    <mergeCell ref="H44:I44"/>
    <mergeCell ref="A45:G45"/>
    <mergeCell ref="H45:I45"/>
    <mergeCell ref="A43:G43"/>
    <mergeCell ref="H43:I43"/>
    <mergeCell ref="A42:G42"/>
    <mergeCell ref="A37:G37"/>
    <mergeCell ref="H37:I37"/>
    <mergeCell ref="H38:I38"/>
    <mergeCell ref="A39:G39"/>
    <mergeCell ref="H39:I39"/>
    <mergeCell ref="H42:I42"/>
    <mergeCell ref="A38:G38"/>
    <mergeCell ref="A40:G40"/>
    <mergeCell ref="H40:I40"/>
    <mergeCell ref="A41:G41"/>
    <mergeCell ref="H41:I4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J41" sqref="J41"/>
    </sheetView>
  </sheetViews>
  <sheetFormatPr defaultRowHeight="15" x14ac:dyDescent="0.25"/>
  <sheetData>
    <row r="1" spans="1:9" ht="18.75" x14ac:dyDescent="0.3">
      <c r="A1" s="14" t="s">
        <v>41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9" x14ac:dyDescent="0.25">
      <c r="A4" s="4" t="s">
        <v>96</v>
      </c>
      <c r="B4" s="5"/>
      <c r="C4" s="5"/>
      <c r="D4" s="5"/>
      <c r="E4" s="5"/>
      <c r="F4" s="5"/>
      <c r="G4" s="5"/>
      <c r="H4" s="21">
        <v>185461.78</v>
      </c>
      <c r="I4" s="22"/>
    </row>
    <row r="5" spans="1:9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9" x14ac:dyDescent="0.25">
      <c r="A6" s="4" t="s">
        <v>111</v>
      </c>
      <c r="B6" s="5"/>
      <c r="C6" s="5"/>
      <c r="D6" s="5"/>
      <c r="E6" s="5"/>
      <c r="F6" s="5"/>
      <c r="G6" s="6"/>
      <c r="H6" s="41">
        <v>24423.9</v>
      </c>
      <c r="I6" s="42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41">
        <v>4900</v>
      </c>
      <c r="I7" s="42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130">
        <v>3720</v>
      </c>
      <c r="I8" s="131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7"/>
      <c r="I9" s="8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H11+H12+H13+H14+H15+H17+H18+H30+H20+H21+H22+H23+H24+H25+H26+H19</f>
        <v>43182.649999999994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36">
        <v>1161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1684.48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36">
        <v>6390.3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23694.23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54">
        <v>7274.13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42552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59">
        <f>H31</f>
        <v>3340</v>
      </c>
      <c r="I29" s="60"/>
    </row>
    <row r="30" spans="1:9" x14ac:dyDescent="0.25">
      <c r="A30" s="28" t="s">
        <v>78</v>
      </c>
      <c r="B30" s="29"/>
      <c r="C30" s="29"/>
      <c r="D30" s="29"/>
      <c r="E30" s="29"/>
      <c r="F30" s="29"/>
      <c r="G30" s="30"/>
      <c r="H30" s="108"/>
      <c r="I30" s="109"/>
    </row>
    <row r="31" spans="1:9" x14ac:dyDescent="0.25">
      <c r="A31" s="33" t="s">
        <v>126</v>
      </c>
      <c r="B31" s="34"/>
      <c r="C31" s="34"/>
      <c r="D31" s="34"/>
      <c r="E31" s="34"/>
      <c r="F31" s="34"/>
      <c r="G31" s="35"/>
      <c r="H31" s="36">
        <v>3340</v>
      </c>
      <c r="I31" s="37"/>
    </row>
    <row r="32" spans="1:9" ht="15.75" thickBot="1" x14ac:dyDescent="0.3">
      <c r="A32" s="194"/>
      <c r="B32" s="195"/>
      <c r="C32" s="195"/>
      <c r="D32" s="195"/>
      <c r="E32" s="195"/>
      <c r="F32" s="195"/>
      <c r="G32" s="196"/>
      <c r="H32" s="197"/>
      <c r="I32" s="198"/>
    </row>
    <row r="33" spans="1:9" x14ac:dyDescent="0.25">
      <c r="A33" s="175" t="s">
        <v>100</v>
      </c>
      <c r="B33" s="176"/>
      <c r="C33" s="176"/>
      <c r="D33" s="176"/>
      <c r="E33" s="176"/>
      <c r="F33" s="176"/>
      <c r="G33" s="177"/>
      <c r="H33" s="168">
        <v>3195.96</v>
      </c>
      <c r="I33" s="169"/>
    </row>
    <row r="34" spans="1:9" x14ac:dyDescent="0.25">
      <c r="A34" s="38" t="s">
        <v>74</v>
      </c>
      <c r="B34" s="39"/>
      <c r="C34" s="39"/>
      <c r="D34" s="39"/>
      <c r="E34" s="39"/>
      <c r="F34" s="39"/>
      <c r="G34" s="40"/>
      <c r="H34" s="77">
        <v>5641.65</v>
      </c>
      <c r="I34" s="78"/>
    </row>
    <row r="35" spans="1:9" ht="15.75" thickBot="1" x14ac:dyDescent="0.3">
      <c r="A35" s="275" t="s">
        <v>75</v>
      </c>
      <c r="B35" s="276"/>
      <c r="C35" s="276"/>
      <c r="D35" s="276"/>
      <c r="E35" s="276"/>
      <c r="F35" s="276"/>
      <c r="G35" s="277"/>
      <c r="H35" s="278">
        <v>5998.05</v>
      </c>
      <c r="I35" s="279"/>
    </row>
    <row r="36" spans="1:9" ht="15.75" thickBot="1" x14ac:dyDescent="0.3">
      <c r="A36" s="87"/>
      <c r="B36" s="88"/>
      <c r="C36" s="88"/>
      <c r="D36" s="88"/>
      <c r="E36" s="88"/>
      <c r="F36" s="88"/>
      <c r="G36" s="89"/>
      <c r="H36" s="90"/>
      <c r="I36" s="91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7"/>
      <c r="H37" s="216">
        <f>H10+H29</f>
        <v>46522.649999999994</v>
      </c>
      <c r="I37" s="217"/>
    </row>
    <row r="38" spans="1:9" x14ac:dyDescent="0.25">
      <c r="A38" s="61"/>
      <c r="B38" s="62"/>
      <c r="C38" s="62"/>
      <c r="D38" s="62"/>
      <c r="E38" s="62"/>
      <c r="F38" s="62"/>
      <c r="G38" s="62"/>
      <c r="H38" s="61"/>
      <c r="I38" s="63"/>
    </row>
    <row r="39" spans="1:9" x14ac:dyDescent="0.25">
      <c r="A39" s="4" t="s">
        <v>97</v>
      </c>
      <c r="B39" s="5"/>
      <c r="C39" s="5"/>
      <c r="D39" s="5"/>
      <c r="E39" s="5"/>
      <c r="F39" s="5"/>
      <c r="G39" s="5"/>
      <c r="H39" s="41">
        <f>H4+H10-H27</f>
        <v>186092.43</v>
      </c>
      <c r="I39" s="8"/>
    </row>
    <row r="40" spans="1:9" x14ac:dyDescent="0.25">
      <c r="A40" s="70" t="s">
        <v>112</v>
      </c>
      <c r="B40" s="71"/>
      <c r="C40" s="71"/>
      <c r="D40" s="71"/>
      <c r="E40" s="71"/>
      <c r="F40" s="71"/>
      <c r="G40" s="71"/>
      <c r="H40" s="41">
        <f>H6-H7-H8+H29</f>
        <v>19143.900000000001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2839.5600000000004</v>
      </c>
      <c r="I41" s="42"/>
    </row>
    <row r="42" spans="1:9" x14ac:dyDescent="0.25">
      <c r="A42" s="38"/>
      <c r="B42" s="39"/>
      <c r="C42" s="39"/>
      <c r="D42" s="39"/>
      <c r="E42" s="39"/>
      <c r="F42" s="39"/>
      <c r="G42" s="150"/>
      <c r="H42" s="7"/>
      <c r="I42" s="8"/>
    </row>
    <row r="43" spans="1:9" x14ac:dyDescent="0.25">
      <c r="A43" s="9" t="s">
        <v>15</v>
      </c>
      <c r="B43" s="10"/>
      <c r="C43" s="10"/>
      <c r="D43" s="10"/>
      <c r="E43" s="10"/>
      <c r="F43" s="10"/>
      <c r="G43" s="149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41">
        <v>11.5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0"/>
      <c r="H45" s="264">
        <f>(H10/H27+H29/H7+H34/H35)*H44</f>
        <v>30.32589136529036</v>
      </c>
      <c r="I45" s="265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17:G17"/>
    <mergeCell ref="H17:I17"/>
    <mergeCell ref="A18:G18"/>
    <mergeCell ref="H18:I18"/>
    <mergeCell ref="H13:I13"/>
    <mergeCell ref="A14:G14"/>
    <mergeCell ref="A15:G16"/>
    <mergeCell ref="H15:I16"/>
    <mergeCell ref="H14:I14"/>
    <mergeCell ref="A9:G9"/>
    <mergeCell ref="H9:I9"/>
    <mergeCell ref="A8:G8"/>
    <mergeCell ref="H8:I8"/>
    <mergeCell ref="A13:G13"/>
    <mergeCell ref="A10:G10"/>
    <mergeCell ref="H10:I10"/>
    <mergeCell ref="A11:G11"/>
    <mergeCell ref="H11:I11"/>
    <mergeCell ref="A12:G12"/>
    <mergeCell ref="H12:I12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H19:I19"/>
    <mergeCell ref="A20:G20"/>
    <mergeCell ref="H20:I20"/>
    <mergeCell ref="A21:G21"/>
    <mergeCell ref="A19:G19"/>
    <mergeCell ref="A27:G27"/>
    <mergeCell ref="H27:I27"/>
    <mergeCell ref="H21:I21"/>
    <mergeCell ref="A22:G22"/>
    <mergeCell ref="H22:I22"/>
    <mergeCell ref="A26:G26"/>
    <mergeCell ref="H26:I26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30:G30"/>
    <mergeCell ref="H30:I30"/>
    <mergeCell ref="A48:C48"/>
    <mergeCell ref="G48:I48"/>
    <mergeCell ref="A44:G44"/>
    <mergeCell ref="H44:I44"/>
    <mergeCell ref="A45:G45"/>
    <mergeCell ref="H45:I45"/>
    <mergeCell ref="A43:G43"/>
    <mergeCell ref="H43:I43"/>
    <mergeCell ref="A42:G42"/>
    <mergeCell ref="A37:G37"/>
    <mergeCell ref="H37:I37"/>
    <mergeCell ref="H42:I42"/>
    <mergeCell ref="A38:G38"/>
    <mergeCell ref="A39:G39"/>
    <mergeCell ref="H39:I39"/>
    <mergeCell ref="A40:G40"/>
    <mergeCell ref="H40:I40"/>
    <mergeCell ref="A31:G31"/>
    <mergeCell ref="H31:I31"/>
    <mergeCell ref="A41:G41"/>
    <mergeCell ref="H41:I41"/>
    <mergeCell ref="A34:G34"/>
    <mergeCell ref="H34:I34"/>
    <mergeCell ref="A35:G35"/>
    <mergeCell ref="H35:I35"/>
    <mergeCell ref="A32:G32"/>
    <mergeCell ref="H32:I32"/>
    <mergeCell ref="H38:I38"/>
    <mergeCell ref="A36:G36"/>
    <mergeCell ref="H36:I36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2" workbookViewId="0">
      <selection activeCell="H40" sqref="H40:I40"/>
    </sheetView>
  </sheetViews>
  <sheetFormatPr defaultRowHeight="15" x14ac:dyDescent="0.25"/>
  <sheetData>
    <row r="1" spans="1:9" ht="18.75" x14ac:dyDescent="0.3">
      <c r="A1" s="14" t="s">
        <v>42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182">
        <v>320572.86</v>
      </c>
      <c r="I4" s="146"/>
    </row>
    <row r="5" spans="1:9" x14ac:dyDescent="0.25">
      <c r="A5" s="54"/>
      <c r="B5" s="213"/>
      <c r="C5" s="213"/>
      <c r="D5" s="213"/>
      <c r="E5" s="213"/>
      <c r="F5" s="213"/>
      <c r="G5" s="213"/>
      <c r="H5" s="7"/>
      <c r="I5" s="8"/>
    </row>
    <row r="6" spans="1:9" x14ac:dyDescent="0.25">
      <c r="A6" s="150" t="s">
        <v>154</v>
      </c>
      <c r="B6" s="5"/>
      <c r="C6" s="5"/>
      <c r="D6" s="5"/>
      <c r="E6" s="5"/>
      <c r="F6" s="5"/>
      <c r="G6" s="5"/>
      <c r="H6" s="41">
        <v>286149.33</v>
      </c>
      <c r="I6" s="42"/>
    </row>
    <row r="7" spans="1:9" x14ac:dyDescent="0.25">
      <c r="A7" s="38" t="s">
        <v>67</v>
      </c>
      <c r="B7" s="39"/>
      <c r="C7" s="39"/>
      <c r="D7" s="39"/>
      <c r="E7" s="39"/>
      <c r="F7" s="39"/>
      <c r="G7" s="150"/>
      <c r="H7" s="102">
        <v>19719.080000000002</v>
      </c>
      <c r="I7" s="10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960</v>
      </c>
      <c r="I8" s="37"/>
    </row>
    <row r="9" spans="1:9" ht="15.75" thickBot="1" x14ac:dyDescent="0.3">
      <c r="A9" s="7"/>
      <c r="B9" s="112"/>
      <c r="C9" s="112"/>
      <c r="D9" s="112"/>
      <c r="E9" s="112"/>
      <c r="F9" s="112"/>
      <c r="G9" s="112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H11+H12+H13+H14+H15+H17+H18+H20+H21+H22+H23+H24+H25+H26+H19</f>
        <v>115123.48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105">
        <v>1330</v>
      </c>
      <c r="I11" s="106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12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12" x14ac:dyDescent="0.25">
      <c r="A18" s="51" t="s">
        <v>0</v>
      </c>
      <c r="B18" s="52"/>
      <c r="C18" s="52"/>
      <c r="D18" s="52"/>
      <c r="E18" s="52"/>
      <c r="F18" s="52"/>
      <c r="G18" s="153"/>
      <c r="H18" s="12">
        <v>0</v>
      </c>
      <c r="I18" s="13"/>
    </row>
    <row r="19" spans="1:12" x14ac:dyDescent="0.25">
      <c r="A19" s="9" t="s">
        <v>52</v>
      </c>
      <c r="B19" s="10"/>
      <c r="C19" s="10"/>
      <c r="D19" s="10"/>
      <c r="E19" s="10"/>
      <c r="F19" s="10"/>
      <c r="G19" s="149"/>
      <c r="H19" s="36">
        <v>985.6</v>
      </c>
      <c r="I19" s="37"/>
      <c r="L19" t="s">
        <v>83</v>
      </c>
    </row>
    <row r="20" spans="1:12" x14ac:dyDescent="0.25">
      <c r="A20" s="33" t="s">
        <v>11</v>
      </c>
      <c r="B20" s="34"/>
      <c r="C20" s="34"/>
      <c r="D20" s="34"/>
      <c r="E20" s="34"/>
      <c r="F20" s="34"/>
      <c r="G20" s="34"/>
      <c r="H20" s="36">
        <v>3895.36</v>
      </c>
      <c r="I20" s="37"/>
    </row>
    <row r="21" spans="1:12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12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12" x14ac:dyDescent="0.25">
      <c r="A23" s="33" t="s">
        <v>12</v>
      </c>
      <c r="B23" s="34"/>
      <c r="C23" s="34"/>
      <c r="D23" s="34"/>
      <c r="E23" s="34"/>
      <c r="F23" s="34"/>
      <c r="G23" s="34"/>
      <c r="H23" s="36">
        <v>18120.3</v>
      </c>
      <c r="I23" s="37"/>
    </row>
    <row r="24" spans="1:12" x14ac:dyDescent="0.25">
      <c r="A24" s="33" t="s">
        <v>50</v>
      </c>
      <c r="B24" s="34"/>
      <c r="C24" s="34"/>
      <c r="D24" s="34"/>
      <c r="E24" s="34"/>
      <c r="F24" s="34"/>
      <c r="G24" s="34"/>
      <c r="H24" s="43">
        <v>67187.23</v>
      </c>
      <c r="I24" s="45"/>
    </row>
    <row r="25" spans="1:12" x14ac:dyDescent="0.25">
      <c r="A25" s="33" t="s">
        <v>13</v>
      </c>
      <c r="B25" s="34"/>
      <c r="C25" s="34"/>
      <c r="D25" s="34"/>
      <c r="E25" s="34"/>
      <c r="F25" s="34"/>
      <c r="G25" s="34"/>
      <c r="H25" s="280">
        <v>20626.48</v>
      </c>
      <c r="I25" s="281"/>
    </row>
    <row r="26" spans="1:12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12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122904.83</v>
      </c>
      <c r="I27" s="111"/>
    </row>
    <row r="28" spans="1:12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12" ht="15.75" thickBot="1" x14ac:dyDescent="0.3">
      <c r="A29" s="56" t="s">
        <v>79</v>
      </c>
      <c r="B29" s="57"/>
      <c r="C29" s="57"/>
      <c r="D29" s="57"/>
      <c r="E29" s="57"/>
      <c r="F29" s="57"/>
      <c r="G29" s="57"/>
      <c r="H29" s="59">
        <v>0</v>
      </c>
      <c r="I29" s="60"/>
    </row>
    <row r="30" spans="1:12" x14ac:dyDescent="0.25">
      <c r="A30" s="28" t="s">
        <v>78</v>
      </c>
      <c r="B30" s="29"/>
      <c r="C30" s="29"/>
      <c r="D30" s="29"/>
      <c r="E30" s="29"/>
      <c r="F30" s="29"/>
      <c r="G30" s="30"/>
      <c r="H30" s="21"/>
      <c r="I30" s="22"/>
    </row>
    <row r="31" spans="1:12" ht="15.75" thickBot="1" x14ac:dyDescent="0.3">
      <c r="A31" s="156"/>
      <c r="B31" s="187"/>
      <c r="C31" s="187"/>
      <c r="D31" s="187"/>
      <c r="E31" s="187"/>
      <c r="F31" s="187"/>
      <c r="G31" s="157"/>
      <c r="H31" s="197"/>
      <c r="I31" s="198"/>
    </row>
    <row r="32" spans="1:12" x14ac:dyDescent="0.25">
      <c r="A32" s="175" t="s">
        <v>146</v>
      </c>
      <c r="B32" s="176"/>
      <c r="C32" s="176"/>
      <c r="D32" s="176"/>
      <c r="E32" s="176"/>
      <c r="F32" s="176"/>
      <c r="G32" s="177"/>
      <c r="H32" s="168">
        <v>10274.030000000001</v>
      </c>
      <c r="I32" s="169"/>
    </row>
    <row r="33" spans="1:9" x14ac:dyDescent="0.25">
      <c r="A33" s="38" t="s">
        <v>74</v>
      </c>
      <c r="B33" s="39"/>
      <c r="C33" s="39"/>
      <c r="D33" s="39"/>
      <c r="E33" s="39"/>
      <c r="F33" s="39"/>
      <c r="G33" s="40"/>
      <c r="H33" s="77">
        <v>16064.01</v>
      </c>
      <c r="I33" s="78"/>
    </row>
    <row r="34" spans="1:9" ht="15.75" thickBot="1" x14ac:dyDescent="0.3">
      <c r="A34" s="270" t="s">
        <v>75</v>
      </c>
      <c r="B34" s="271"/>
      <c r="C34" s="271"/>
      <c r="D34" s="271"/>
      <c r="E34" s="271"/>
      <c r="F34" s="271"/>
      <c r="G34" s="272"/>
      <c r="H34" s="273">
        <v>15089.04</v>
      </c>
      <c r="I34" s="274"/>
    </row>
    <row r="35" spans="1:9" ht="15.75" thickBot="1" x14ac:dyDescent="0.3">
      <c r="A35" s="116"/>
      <c r="B35" s="117"/>
      <c r="C35" s="117"/>
      <c r="D35" s="117"/>
      <c r="E35" s="117"/>
      <c r="F35" s="117"/>
      <c r="G35" s="118"/>
      <c r="H35" s="90"/>
      <c r="I35" s="91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7"/>
      <c r="H36" s="216">
        <f>H10+H29</f>
        <v>115123.48</v>
      </c>
      <c r="I36" s="217"/>
    </row>
    <row r="37" spans="1:9" x14ac:dyDescent="0.25">
      <c r="A37" s="61"/>
      <c r="B37" s="62"/>
      <c r="C37" s="62"/>
      <c r="D37" s="62"/>
      <c r="E37" s="62"/>
      <c r="F37" s="62"/>
      <c r="G37" s="62"/>
      <c r="H37" s="61"/>
      <c r="I37" s="63"/>
    </row>
    <row r="38" spans="1:9" x14ac:dyDescent="0.25">
      <c r="A38" s="4" t="s">
        <v>97</v>
      </c>
      <c r="B38" s="5"/>
      <c r="C38" s="5"/>
      <c r="D38" s="5"/>
      <c r="E38" s="5"/>
      <c r="F38" s="5"/>
      <c r="G38" s="5"/>
      <c r="H38" s="41">
        <f>H4+H10-H27</f>
        <v>312791.50999999995</v>
      </c>
      <c r="I38" s="42"/>
    </row>
    <row r="39" spans="1:9" x14ac:dyDescent="0.25">
      <c r="A39" s="4" t="s">
        <v>103</v>
      </c>
      <c r="B39" s="5"/>
      <c r="C39" s="5"/>
      <c r="D39" s="5"/>
      <c r="E39" s="5"/>
      <c r="F39" s="5"/>
      <c r="G39" s="5"/>
      <c r="H39" s="41">
        <f>H6-H7-H8</f>
        <v>265470.25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5"/>
      <c r="H40" s="41">
        <f>H32+H33-H34</f>
        <v>11249</v>
      </c>
      <c r="I40" s="42"/>
    </row>
    <row r="41" spans="1:9" x14ac:dyDescent="0.25">
      <c r="A41" s="38"/>
      <c r="B41" s="39"/>
      <c r="C41" s="39"/>
      <c r="D41" s="39"/>
      <c r="E41" s="39"/>
      <c r="F41" s="39"/>
      <c r="G41" s="150"/>
      <c r="H41" s="7"/>
      <c r="I41" s="8"/>
    </row>
    <row r="42" spans="1:9" x14ac:dyDescent="0.25">
      <c r="A42" s="9" t="s">
        <v>15</v>
      </c>
      <c r="B42" s="10"/>
      <c r="C42" s="10"/>
      <c r="D42" s="10"/>
      <c r="E42" s="10"/>
      <c r="F42" s="10"/>
      <c r="G42" s="149"/>
      <c r="H42" s="12"/>
      <c r="I42" s="13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41">
        <v>15.5</v>
      </c>
      <c r="I43" s="42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113">
        <f>(H10/H27+H29/H7+H33/H34)*H43</f>
        <v>31.020188029095099</v>
      </c>
      <c r="I44" s="114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6:G6"/>
    <mergeCell ref="H6:I6"/>
    <mergeCell ref="A7:G7"/>
    <mergeCell ref="H7:I7"/>
    <mergeCell ref="A9:G9"/>
    <mergeCell ref="H9:I9"/>
    <mergeCell ref="A8:G8"/>
    <mergeCell ref="H8:I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5:G5"/>
    <mergeCell ref="H5:I5"/>
    <mergeCell ref="A4:G4"/>
    <mergeCell ref="H4:I4"/>
    <mergeCell ref="A18:G18"/>
    <mergeCell ref="H18:I18"/>
    <mergeCell ref="A30:G30"/>
    <mergeCell ref="A20:G20"/>
    <mergeCell ref="H20:I20"/>
    <mergeCell ref="H19:I19"/>
    <mergeCell ref="A19:G19"/>
    <mergeCell ref="H30:I30"/>
    <mergeCell ref="A21:G21"/>
    <mergeCell ref="H21:I21"/>
    <mergeCell ref="A22:G22"/>
    <mergeCell ref="H22:I22"/>
    <mergeCell ref="A23:G23"/>
    <mergeCell ref="H23:I23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H39:I39"/>
    <mergeCell ref="A39:G39"/>
    <mergeCell ref="A31:G31"/>
    <mergeCell ref="H31:I31"/>
    <mergeCell ref="A36:G36"/>
    <mergeCell ref="H36:I36"/>
    <mergeCell ref="A37:G37"/>
    <mergeCell ref="H37:I37"/>
    <mergeCell ref="A35:G35"/>
    <mergeCell ref="H35:I35"/>
    <mergeCell ref="A32:G32"/>
    <mergeCell ref="H32:I32"/>
    <mergeCell ref="A40:G40"/>
    <mergeCell ref="H40:I40"/>
    <mergeCell ref="A33:G33"/>
    <mergeCell ref="H33:I33"/>
    <mergeCell ref="A34:G34"/>
    <mergeCell ref="H34:I34"/>
    <mergeCell ref="A38:G38"/>
    <mergeCell ref="H38:I38"/>
  </mergeCells>
  <pageMargins left="0.70866141732283472" right="0.70866141732283472" top="0.15748031496062992" bottom="0.3937007874015748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workbookViewId="0">
      <selection activeCell="K31" sqref="K31"/>
    </sheetView>
  </sheetViews>
  <sheetFormatPr defaultRowHeight="15" x14ac:dyDescent="0.25"/>
  <sheetData>
    <row r="1" spans="1:9" ht="18.75" x14ac:dyDescent="0.3">
      <c r="A1" s="14" t="s">
        <v>43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155</v>
      </c>
      <c r="B4" s="5"/>
      <c r="C4" s="5"/>
      <c r="D4" s="5"/>
      <c r="E4" s="5"/>
      <c r="F4" s="5"/>
      <c r="G4" s="6"/>
      <c r="H4" s="181">
        <v>322386.03000000003</v>
      </c>
      <c r="I4" s="178"/>
    </row>
    <row r="5" spans="1:9" x14ac:dyDescent="0.25">
      <c r="A5" s="38"/>
      <c r="B5" s="39"/>
      <c r="C5" s="39"/>
      <c r="D5" s="39"/>
      <c r="E5" s="39"/>
      <c r="F5" s="39"/>
      <c r="G5" s="40"/>
      <c r="H5" s="12"/>
      <c r="I5" s="13"/>
    </row>
    <row r="6" spans="1:9" x14ac:dyDescent="0.25">
      <c r="A6" s="4" t="s">
        <v>147</v>
      </c>
      <c r="B6" s="5"/>
      <c r="C6" s="5"/>
      <c r="D6" s="5"/>
      <c r="E6" s="5"/>
      <c r="F6" s="5"/>
      <c r="G6" s="6"/>
      <c r="H6" s="41">
        <v>11146</v>
      </c>
      <c r="I6" s="42"/>
    </row>
    <row r="7" spans="1:9" x14ac:dyDescent="0.25">
      <c r="A7" s="9" t="s">
        <v>53</v>
      </c>
      <c r="B7" s="10"/>
      <c r="C7" s="10"/>
      <c r="D7" s="10"/>
      <c r="E7" s="10"/>
      <c r="F7" s="10"/>
      <c r="G7" s="11"/>
      <c r="H7" s="36">
        <v>5340</v>
      </c>
      <c r="I7" s="37"/>
    </row>
    <row r="8" spans="1:9" ht="15.75" thickBot="1" x14ac:dyDescent="0.3">
      <c r="A8" s="7"/>
      <c r="B8" s="112"/>
      <c r="C8" s="112"/>
      <c r="D8" s="112"/>
      <c r="E8" s="112"/>
      <c r="F8" s="112"/>
      <c r="G8" s="8"/>
      <c r="H8" s="43"/>
      <c r="I8" s="45"/>
    </row>
    <row r="9" spans="1:9" ht="15.75" thickBot="1" x14ac:dyDescent="0.3">
      <c r="A9" s="23" t="s">
        <v>64</v>
      </c>
      <c r="B9" s="24"/>
      <c r="C9" s="24"/>
      <c r="D9" s="24"/>
      <c r="E9" s="24"/>
      <c r="F9" s="24"/>
      <c r="G9" s="25"/>
      <c r="H9" s="26">
        <f>H10+H11+H12+H13+H14+H16+H17+H29+H19+H20+H21+H22+H23+H24+H25+H18</f>
        <v>95091.199999999997</v>
      </c>
      <c r="I9" s="107"/>
    </row>
    <row r="10" spans="1:9" x14ac:dyDescent="0.25">
      <c r="A10" s="28" t="s">
        <v>59</v>
      </c>
      <c r="B10" s="29"/>
      <c r="C10" s="29"/>
      <c r="D10" s="29"/>
      <c r="E10" s="29"/>
      <c r="F10" s="29"/>
      <c r="G10" s="30"/>
      <c r="H10" s="31">
        <v>0</v>
      </c>
      <c r="I10" s="32"/>
    </row>
    <row r="11" spans="1:9" x14ac:dyDescent="0.25">
      <c r="A11" s="9" t="s">
        <v>4</v>
      </c>
      <c r="B11" s="10"/>
      <c r="C11" s="10"/>
      <c r="D11" s="10"/>
      <c r="E11" s="10"/>
      <c r="F11" s="10"/>
      <c r="G11" s="11"/>
      <c r="H11" s="12"/>
      <c r="I11" s="13"/>
    </row>
    <row r="12" spans="1:9" x14ac:dyDescent="0.25">
      <c r="A12" s="9" t="s">
        <v>5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6</v>
      </c>
      <c r="B13" s="10"/>
      <c r="C13" s="10"/>
      <c r="D13" s="10"/>
      <c r="E13" s="10"/>
      <c r="F13" s="10"/>
      <c r="G13" s="11"/>
      <c r="H13" s="12">
        <v>1360.31</v>
      </c>
      <c r="I13" s="13"/>
    </row>
    <row r="14" spans="1:9" x14ac:dyDescent="0.25">
      <c r="A14" s="48" t="s">
        <v>7</v>
      </c>
      <c r="B14" s="49"/>
      <c r="C14" s="49"/>
      <c r="D14" s="49"/>
      <c r="E14" s="49"/>
      <c r="F14" s="49"/>
      <c r="G14" s="50"/>
      <c r="H14" s="12"/>
      <c r="I14" s="13"/>
    </row>
    <row r="15" spans="1:9" x14ac:dyDescent="0.25">
      <c r="A15" s="48"/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9" t="s">
        <v>9</v>
      </c>
      <c r="B16" s="10"/>
      <c r="C16" s="10"/>
      <c r="D16" s="10"/>
      <c r="E16" s="10"/>
      <c r="F16" s="10"/>
      <c r="G16" s="11"/>
      <c r="H16" s="12"/>
      <c r="I16" s="13"/>
    </row>
    <row r="17" spans="1:12" x14ac:dyDescent="0.25">
      <c r="A17" s="51" t="s">
        <v>0</v>
      </c>
      <c r="B17" s="52"/>
      <c r="C17" s="52"/>
      <c r="D17" s="52"/>
      <c r="E17" s="52"/>
      <c r="F17" s="52"/>
      <c r="G17" s="53"/>
      <c r="H17" s="12">
        <v>0</v>
      </c>
      <c r="I17" s="13"/>
    </row>
    <row r="18" spans="1:12" x14ac:dyDescent="0.25">
      <c r="A18" s="33" t="s">
        <v>52</v>
      </c>
      <c r="B18" s="34"/>
      <c r="C18" s="34"/>
      <c r="D18" s="34"/>
      <c r="E18" s="34"/>
      <c r="F18" s="34"/>
      <c r="G18" s="35"/>
      <c r="H18" s="43">
        <v>1432.2</v>
      </c>
      <c r="I18" s="45"/>
    </row>
    <row r="19" spans="1:12" x14ac:dyDescent="0.25">
      <c r="A19" s="33" t="s">
        <v>11</v>
      </c>
      <c r="B19" s="34"/>
      <c r="C19" s="34"/>
      <c r="D19" s="34"/>
      <c r="E19" s="34"/>
      <c r="F19" s="34"/>
      <c r="G19" s="35"/>
      <c r="H19" s="36">
        <v>3053.12</v>
      </c>
      <c r="I19" s="37"/>
    </row>
    <row r="20" spans="1:12" x14ac:dyDescent="0.25">
      <c r="A20" s="33" t="s">
        <v>17</v>
      </c>
      <c r="B20" s="34"/>
      <c r="C20" s="34"/>
      <c r="D20" s="34"/>
      <c r="E20" s="34"/>
      <c r="F20" s="34"/>
      <c r="G20" s="35"/>
      <c r="H20" s="43"/>
      <c r="I20" s="45"/>
    </row>
    <row r="21" spans="1:12" x14ac:dyDescent="0.25">
      <c r="A21" s="33" t="s">
        <v>18</v>
      </c>
      <c r="B21" s="34"/>
      <c r="C21" s="34"/>
      <c r="D21" s="34"/>
      <c r="E21" s="34"/>
      <c r="F21" s="34"/>
      <c r="G21" s="35"/>
      <c r="H21" s="54"/>
      <c r="I21" s="55"/>
    </row>
    <row r="22" spans="1:12" x14ac:dyDescent="0.25">
      <c r="A22" s="33" t="s">
        <v>12</v>
      </c>
      <c r="B22" s="34"/>
      <c r="C22" s="34"/>
      <c r="D22" s="34"/>
      <c r="E22" s="34"/>
      <c r="F22" s="34"/>
      <c r="G22" s="35"/>
      <c r="H22" s="36">
        <v>14988.9</v>
      </c>
      <c r="I22" s="37"/>
    </row>
    <row r="23" spans="1:12" x14ac:dyDescent="0.25">
      <c r="A23" s="33" t="s">
        <v>50</v>
      </c>
      <c r="B23" s="34"/>
      <c r="C23" s="34"/>
      <c r="D23" s="34"/>
      <c r="E23" s="34"/>
      <c r="F23" s="34"/>
      <c r="G23" s="35"/>
      <c r="H23" s="43">
        <v>55576.49</v>
      </c>
      <c r="I23" s="45"/>
    </row>
    <row r="24" spans="1:12" x14ac:dyDescent="0.25">
      <c r="A24" s="33" t="s">
        <v>13</v>
      </c>
      <c r="B24" s="34"/>
      <c r="C24" s="34"/>
      <c r="D24" s="34"/>
      <c r="E24" s="34"/>
      <c r="F24" s="34"/>
      <c r="G24" s="35"/>
      <c r="H24" s="280">
        <v>17061.98</v>
      </c>
      <c r="I24" s="281"/>
    </row>
    <row r="25" spans="1:12" ht="15.75" thickBot="1" x14ac:dyDescent="0.3">
      <c r="A25" s="65" t="s">
        <v>49</v>
      </c>
      <c r="B25" s="66"/>
      <c r="C25" s="66"/>
      <c r="D25" s="66"/>
      <c r="E25" s="66"/>
      <c r="F25" s="66"/>
      <c r="G25" s="67"/>
      <c r="H25" s="68">
        <v>1618.2</v>
      </c>
      <c r="I25" s="69"/>
    </row>
    <row r="26" spans="1:12" ht="15.75" thickBot="1" x14ac:dyDescent="0.3">
      <c r="A26" s="23" t="s">
        <v>63</v>
      </c>
      <c r="B26" s="24"/>
      <c r="C26" s="24"/>
      <c r="D26" s="24"/>
      <c r="E26" s="24"/>
      <c r="F26" s="24"/>
      <c r="G26" s="25"/>
      <c r="H26" s="26">
        <v>110911.11</v>
      </c>
      <c r="I26" s="64"/>
      <c r="L26" t="s">
        <v>62</v>
      </c>
    </row>
    <row r="27" spans="1:12" ht="15.75" thickBot="1" x14ac:dyDescent="0.3">
      <c r="A27" s="116"/>
      <c r="B27" s="117"/>
      <c r="C27" s="117"/>
      <c r="D27" s="117"/>
      <c r="E27" s="117"/>
      <c r="F27" s="117"/>
      <c r="G27" s="118"/>
      <c r="H27" s="282"/>
      <c r="I27" s="283"/>
    </row>
    <row r="28" spans="1:12" ht="15.75" thickBot="1" x14ac:dyDescent="0.3">
      <c r="A28" s="56" t="s">
        <v>79</v>
      </c>
      <c r="B28" s="57"/>
      <c r="C28" s="57"/>
      <c r="D28" s="57"/>
      <c r="E28" s="57"/>
      <c r="F28" s="57"/>
      <c r="G28" s="58"/>
      <c r="H28" s="59">
        <v>0</v>
      </c>
      <c r="I28" s="20"/>
    </row>
    <row r="29" spans="1:12" x14ac:dyDescent="0.25">
      <c r="A29" s="203" t="s">
        <v>77</v>
      </c>
      <c r="B29" s="204"/>
      <c r="C29" s="204"/>
      <c r="D29" s="204"/>
      <c r="E29" s="204"/>
      <c r="F29" s="204"/>
      <c r="G29" s="205"/>
      <c r="H29" s="95"/>
      <c r="I29" s="96"/>
    </row>
    <row r="30" spans="1:12" ht="15.75" thickBot="1" x14ac:dyDescent="0.3">
      <c r="A30" s="156"/>
      <c r="B30" s="187"/>
      <c r="C30" s="187"/>
      <c r="D30" s="187"/>
      <c r="E30" s="187"/>
      <c r="F30" s="187"/>
      <c r="G30" s="157"/>
      <c r="H30" s="284"/>
      <c r="I30" s="285"/>
    </row>
    <row r="31" spans="1:12" x14ac:dyDescent="0.25">
      <c r="A31" s="175" t="s">
        <v>146</v>
      </c>
      <c r="B31" s="176"/>
      <c r="C31" s="176"/>
      <c r="D31" s="176"/>
      <c r="E31" s="176"/>
      <c r="F31" s="176"/>
      <c r="G31" s="177"/>
      <c r="H31" s="168">
        <v>6979.8200000000015</v>
      </c>
      <c r="I31" s="169"/>
    </row>
    <row r="32" spans="1:12" x14ac:dyDescent="0.25">
      <c r="A32" s="4" t="s">
        <v>74</v>
      </c>
      <c r="B32" s="5"/>
      <c r="C32" s="5"/>
      <c r="D32" s="5"/>
      <c r="E32" s="5"/>
      <c r="F32" s="5"/>
      <c r="G32" s="6"/>
      <c r="H32" s="41">
        <v>11415.09</v>
      </c>
      <c r="I32" s="42"/>
    </row>
    <row r="33" spans="1:9" ht="15.75" thickBot="1" x14ac:dyDescent="0.3">
      <c r="A33" s="188" t="s">
        <v>75</v>
      </c>
      <c r="B33" s="189"/>
      <c r="C33" s="189"/>
      <c r="D33" s="189"/>
      <c r="E33" s="189"/>
      <c r="F33" s="189"/>
      <c r="G33" s="259"/>
      <c r="H33" s="190">
        <v>14649.24</v>
      </c>
      <c r="I33" s="191"/>
    </row>
    <row r="34" spans="1:9" ht="15.75" thickBot="1" x14ac:dyDescent="0.3">
      <c r="A34" s="116"/>
      <c r="B34" s="117"/>
      <c r="C34" s="117"/>
      <c r="D34" s="117"/>
      <c r="E34" s="117"/>
      <c r="F34" s="117"/>
      <c r="G34" s="118"/>
      <c r="H34" s="282"/>
      <c r="I34" s="283"/>
    </row>
    <row r="35" spans="1:9" ht="15.75" thickBot="1" x14ac:dyDescent="0.3">
      <c r="A35" s="56" t="s">
        <v>14</v>
      </c>
      <c r="B35" s="57"/>
      <c r="C35" s="57"/>
      <c r="D35" s="57"/>
      <c r="E35" s="57"/>
      <c r="F35" s="57"/>
      <c r="G35" s="58"/>
      <c r="H35" s="59">
        <f>H9+H28</f>
        <v>95091.199999999997</v>
      </c>
      <c r="I35" s="60"/>
    </row>
    <row r="36" spans="1:9" x14ac:dyDescent="0.25">
      <c r="A36" s="61"/>
      <c r="B36" s="62"/>
      <c r="C36" s="62"/>
      <c r="D36" s="62"/>
      <c r="E36" s="62"/>
      <c r="F36" s="62"/>
      <c r="G36" s="63"/>
      <c r="H36" s="108"/>
      <c r="I36" s="109"/>
    </row>
    <row r="37" spans="1:9" x14ac:dyDescent="0.25">
      <c r="A37" s="4" t="s">
        <v>114</v>
      </c>
      <c r="B37" s="5"/>
      <c r="C37" s="5"/>
      <c r="D37" s="5"/>
      <c r="E37" s="5"/>
      <c r="F37" s="5"/>
      <c r="G37" s="6"/>
      <c r="H37" s="41">
        <f>H4+H9-H26</f>
        <v>306566.12000000005</v>
      </c>
      <c r="I37" s="42"/>
    </row>
    <row r="38" spans="1:9" x14ac:dyDescent="0.25">
      <c r="A38" s="4" t="s">
        <v>90</v>
      </c>
      <c r="B38" s="5"/>
      <c r="C38" s="5"/>
      <c r="D38" s="5"/>
      <c r="E38" s="5"/>
      <c r="F38" s="5"/>
      <c r="G38" s="5"/>
      <c r="H38" s="41">
        <f>H6+H7-H28</f>
        <v>16486</v>
      </c>
      <c r="I38" s="42"/>
    </row>
    <row r="39" spans="1:9" x14ac:dyDescent="0.25">
      <c r="A39" s="150" t="s">
        <v>99</v>
      </c>
      <c r="B39" s="5"/>
      <c r="C39" s="5"/>
      <c r="D39" s="5"/>
      <c r="E39" s="5"/>
      <c r="F39" s="5"/>
      <c r="G39" s="5"/>
      <c r="H39" s="41">
        <f>H31+H32-H33</f>
        <v>3745.6700000000037</v>
      </c>
      <c r="I39" s="42"/>
    </row>
    <row r="40" spans="1:9" x14ac:dyDescent="0.25">
      <c r="A40" s="7"/>
      <c r="B40" s="112"/>
      <c r="C40" s="112"/>
      <c r="D40" s="112"/>
      <c r="E40" s="112"/>
      <c r="F40" s="112"/>
      <c r="G40" s="8"/>
      <c r="H40" s="7"/>
      <c r="I40" s="8"/>
    </row>
    <row r="41" spans="1:9" x14ac:dyDescent="0.25">
      <c r="A41" s="9" t="s">
        <v>15</v>
      </c>
      <c r="B41" s="10"/>
      <c r="C41" s="10"/>
      <c r="D41" s="10"/>
      <c r="E41" s="10"/>
      <c r="F41" s="10"/>
      <c r="G41" s="11"/>
      <c r="H41" s="95"/>
      <c r="I41" s="96"/>
    </row>
    <row r="42" spans="1:9" x14ac:dyDescent="0.25">
      <c r="A42" s="33" t="s">
        <v>16</v>
      </c>
      <c r="B42" s="34"/>
      <c r="C42" s="34"/>
      <c r="D42" s="34"/>
      <c r="E42" s="34"/>
      <c r="F42" s="34"/>
      <c r="G42" s="35"/>
      <c r="H42" s="163">
        <v>12.5</v>
      </c>
      <c r="I42" s="164"/>
    </row>
    <row r="43" spans="1:9" ht="15.75" thickBot="1" x14ac:dyDescent="0.3">
      <c r="A43" s="65" t="s">
        <v>54</v>
      </c>
      <c r="B43" s="66"/>
      <c r="C43" s="66"/>
      <c r="D43" s="66"/>
      <c r="E43" s="66"/>
      <c r="F43" s="66"/>
      <c r="G43" s="66"/>
      <c r="H43" s="257">
        <f>(H9/H26+H28/H6+H32/H33)*H42</f>
        <v>20.457393983646956</v>
      </c>
      <c r="I43" s="258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4">
    <mergeCell ref="A30:G30"/>
    <mergeCell ref="H30:I30"/>
    <mergeCell ref="A27:G27"/>
    <mergeCell ref="H27:I27"/>
    <mergeCell ref="A28:G28"/>
    <mergeCell ref="H28:I28"/>
    <mergeCell ref="A37:G37"/>
    <mergeCell ref="H37:I37"/>
    <mergeCell ref="A29:G29"/>
    <mergeCell ref="H29:I29"/>
    <mergeCell ref="A32:G32"/>
    <mergeCell ref="H32:I32"/>
    <mergeCell ref="A33:G33"/>
    <mergeCell ref="H33:I33"/>
    <mergeCell ref="H36:I36"/>
    <mergeCell ref="A35:G35"/>
    <mergeCell ref="H35:I35"/>
    <mergeCell ref="A36:G36"/>
    <mergeCell ref="A34:G34"/>
    <mergeCell ref="H34:I34"/>
    <mergeCell ref="A31:G31"/>
    <mergeCell ref="H31:I31"/>
    <mergeCell ref="A47:C47"/>
    <mergeCell ref="G47:I47"/>
    <mergeCell ref="A38:G38"/>
    <mergeCell ref="H38:I38"/>
    <mergeCell ref="A41:G41"/>
    <mergeCell ref="H41:I41"/>
    <mergeCell ref="A42:G42"/>
    <mergeCell ref="H42:I42"/>
    <mergeCell ref="A43:G43"/>
    <mergeCell ref="H43:I43"/>
    <mergeCell ref="A40:G40"/>
    <mergeCell ref="H40:I40"/>
    <mergeCell ref="A39:G39"/>
    <mergeCell ref="H39:I39"/>
    <mergeCell ref="H9:I9"/>
    <mergeCell ref="A10:G10"/>
    <mergeCell ref="H10:I10"/>
    <mergeCell ref="A11:G11"/>
    <mergeCell ref="H11:I11"/>
    <mergeCell ref="A9:G9"/>
    <mergeCell ref="A16:G16"/>
    <mergeCell ref="H16:I16"/>
    <mergeCell ref="A17:G17"/>
    <mergeCell ref="A21:G21"/>
    <mergeCell ref="H21:I21"/>
    <mergeCell ref="A19:G19"/>
    <mergeCell ref="H19:I19"/>
    <mergeCell ref="A18:G18"/>
    <mergeCell ref="H18:I18"/>
    <mergeCell ref="A20:G20"/>
    <mergeCell ref="H20:I20"/>
    <mergeCell ref="A26:G26"/>
    <mergeCell ref="H26:I26"/>
    <mergeCell ref="H17:I17"/>
    <mergeCell ref="A25:G25"/>
    <mergeCell ref="H25:I25"/>
    <mergeCell ref="A24:G24"/>
    <mergeCell ref="H24:I24"/>
    <mergeCell ref="A22:G22"/>
    <mergeCell ref="H22:I22"/>
    <mergeCell ref="A23:G23"/>
    <mergeCell ref="H23:I23"/>
    <mergeCell ref="A12:G12"/>
    <mergeCell ref="H12:I12"/>
    <mergeCell ref="A13:G13"/>
    <mergeCell ref="H13:I13"/>
    <mergeCell ref="A14:G15"/>
    <mergeCell ref="H14:I15"/>
    <mergeCell ref="H6:I6"/>
    <mergeCell ref="A6:G6"/>
    <mergeCell ref="A8:G8"/>
    <mergeCell ref="H8:I8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M24" sqref="M24"/>
    </sheetView>
  </sheetViews>
  <sheetFormatPr defaultRowHeight="15" x14ac:dyDescent="0.25"/>
  <sheetData>
    <row r="1" spans="1:9" ht="18.75" x14ac:dyDescent="0.3">
      <c r="A1" s="14" t="s">
        <v>44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47" t="s">
        <v>2</v>
      </c>
      <c r="I3" s="148"/>
    </row>
    <row r="4" spans="1:9" x14ac:dyDescent="0.25">
      <c r="A4" s="38" t="s">
        <v>156</v>
      </c>
      <c r="B4" s="39"/>
      <c r="C4" s="39"/>
      <c r="D4" s="39"/>
      <c r="E4" s="39"/>
      <c r="F4" s="39"/>
      <c r="G4" s="150"/>
      <c r="H4" s="182">
        <v>186557.77999999997</v>
      </c>
      <c r="I4" s="146"/>
    </row>
    <row r="5" spans="1:9" x14ac:dyDescent="0.25">
      <c r="A5" s="43"/>
      <c r="B5" s="44"/>
      <c r="C5" s="44"/>
      <c r="D5" s="44"/>
      <c r="E5" s="44"/>
      <c r="F5" s="44"/>
      <c r="G5" s="44"/>
      <c r="H5" s="12"/>
      <c r="I5" s="13"/>
    </row>
    <row r="6" spans="1:9" x14ac:dyDescent="0.25">
      <c r="A6" s="4" t="s">
        <v>135</v>
      </c>
      <c r="B6" s="5"/>
      <c r="C6" s="5"/>
      <c r="D6" s="5"/>
      <c r="E6" s="5"/>
      <c r="F6" s="5"/>
      <c r="G6" s="5"/>
      <c r="H6" s="41">
        <v>308094.27999999997</v>
      </c>
      <c r="I6" s="42"/>
    </row>
    <row r="7" spans="1:9" x14ac:dyDescent="0.25">
      <c r="A7" s="127" t="s">
        <v>1</v>
      </c>
      <c r="B7" s="128"/>
      <c r="C7" s="128"/>
      <c r="D7" s="128"/>
      <c r="E7" s="128"/>
      <c r="F7" s="128"/>
      <c r="G7" s="128"/>
      <c r="H7" s="43">
        <v>27334.98</v>
      </c>
      <c r="I7" s="45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4740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49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H11+H12+H13+H14+H15+H17+H18+H30+H20+H21+H22+H23+H24+H25+H26+H19</f>
        <v>112040.26999999999</v>
      </c>
      <c r="I10" s="2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350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224" t="s">
        <v>0</v>
      </c>
      <c r="B18" s="225"/>
      <c r="C18" s="225"/>
      <c r="D18" s="225"/>
      <c r="E18" s="225"/>
      <c r="F18" s="225"/>
      <c r="G18" s="293"/>
      <c r="H18" s="227">
        <v>0</v>
      </c>
      <c r="I18" s="228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222">
        <v>1428</v>
      </c>
      <c r="I19" s="223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234">
        <v>4474.3999999999996</v>
      </c>
      <c r="I20" s="235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229"/>
      <c r="I21" s="231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229"/>
      <c r="I22" s="231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229">
        <v>17585.82</v>
      </c>
      <c r="I23" s="231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232">
        <v>65205.46</v>
      </c>
      <c r="I24" s="233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232">
        <v>20018.080000000002</v>
      </c>
      <c r="I25" s="233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134090.98000000001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236"/>
      <c r="I28" s="237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59">
        <f>H31</f>
        <v>0</v>
      </c>
      <c r="I29" s="60"/>
    </row>
    <row r="30" spans="1:9" x14ac:dyDescent="0.25">
      <c r="A30" s="248" t="s">
        <v>78</v>
      </c>
      <c r="B30" s="249"/>
      <c r="C30" s="249"/>
      <c r="D30" s="249"/>
      <c r="E30" s="249"/>
      <c r="F30" s="249"/>
      <c r="G30" s="250"/>
      <c r="H30" s="291"/>
      <c r="I30" s="292"/>
    </row>
    <row r="31" spans="1:9" x14ac:dyDescent="0.25">
      <c r="A31" s="137" t="s">
        <v>85</v>
      </c>
      <c r="B31" s="138"/>
      <c r="C31" s="138"/>
      <c r="D31" s="138"/>
      <c r="E31" s="138"/>
      <c r="F31" s="138"/>
      <c r="G31" s="139"/>
      <c r="H31" s="222">
        <v>0</v>
      </c>
      <c r="I31" s="223"/>
    </row>
    <row r="32" spans="1:9" ht="15.75" thickBot="1" x14ac:dyDescent="0.3">
      <c r="A32" s="286"/>
      <c r="B32" s="287"/>
      <c r="C32" s="287"/>
      <c r="D32" s="287"/>
      <c r="E32" s="287"/>
      <c r="F32" s="287"/>
      <c r="G32" s="288"/>
      <c r="H32" s="286"/>
      <c r="I32" s="288"/>
    </row>
    <row r="33" spans="1:9" x14ac:dyDescent="0.25">
      <c r="A33" s="241" t="s">
        <v>146</v>
      </c>
      <c r="B33" s="242"/>
      <c r="C33" s="242"/>
      <c r="D33" s="242"/>
      <c r="E33" s="242"/>
      <c r="F33" s="242"/>
      <c r="G33" s="243"/>
      <c r="H33" s="289">
        <v>9269.1099999999988</v>
      </c>
      <c r="I33" s="290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41">
        <v>15881.85</v>
      </c>
      <c r="I34" s="42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90">
        <v>18470.89</v>
      </c>
      <c r="I35" s="191"/>
    </row>
    <row r="36" spans="1:9" ht="15.75" thickBot="1" x14ac:dyDescent="0.3">
      <c r="A36" s="238"/>
      <c r="B36" s="239"/>
      <c r="C36" s="239"/>
      <c r="D36" s="239"/>
      <c r="E36" s="239"/>
      <c r="F36" s="239"/>
      <c r="G36" s="240"/>
      <c r="H36" s="238"/>
      <c r="I36" s="240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7"/>
      <c r="H37" s="59">
        <f>H10+H29</f>
        <v>112040.26999999999</v>
      </c>
      <c r="I37" s="20"/>
    </row>
    <row r="38" spans="1:9" x14ac:dyDescent="0.25">
      <c r="A38" s="182"/>
      <c r="B38" s="183"/>
      <c r="C38" s="183"/>
      <c r="D38" s="183"/>
      <c r="E38" s="183"/>
      <c r="F38" s="183"/>
      <c r="G38" s="183"/>
      <c r="H38" s="61"/>
      <c r="I38" s="63"/>
    </row>
    <row r="39" spans="1:9" x14ac:dyDescent="0.25">
      <c r="A39" s="38" t="s">
        <v>115</v>
      </c>
      <c r="B39" s="39"/>
      <c r="C39" s="39"/>
      <c r="D39" s="39"/>
      <c r="E39" s="39"/>
      <c r="F39" s="39"/>
      <c r="G39" s="150"/>
      <c r="H39" s="41">
        <f>H4+H10-H27</f>
        <v>164507.06999999992</v>
      </c>
      <c r="I39" s="42"/>
    </row>
    <row r="40" spans="1:9" x14ac:dyDescent="0.25">
      <c r="A40" s="4" t="s">
        <v>90</v>
      </c>
      <c r="B40" s="5"/>
      <c r="C40" s="5"/>
      <c r="D40" s="5"/>
      <c r="E40" s="5"/>
      <c r="F40" s="5"/>
      <c r="G40" s="5"/>
      <c r="H40" s="41">
        <f>H6+H7+H8-H29</f>
        <v>340169.25999999995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6680.07</v>
      </c>
      <c r="I41" s="42"/>
    </row>
    <row r="42" spans="1:9" x14ac:dyDescent="0.25">
      <c r="A42" s="203"/>
      <c r="B42" s="204"/>
      <c r="C42" s="204"/>
      <c r="D42" s="204"/>
      <c r="E42" s="204"/>
      <c r="F42" s="204"/>
      <c r="G42" s="204"/>
      <c r="H42" s="43"/>
      <c r="I42" s="45"/>
    </row>
    <row r="43" spans="1:9" x14ac:dyDescent="0.25">
      <c r="A43" s="38" t="s">
        <v>15</v>
      </c>
      <c r="B43" s="39"/>
      <c r="C43" s="39"/>
      <c r="D43" s="39"/>
      <c r="E43" s="39"/>
      <c r="F43" s="39"/>
      <c r="G43" s="150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77">
        <v>13.5</v>
      </c>
      <c r="I44" s="78"/>
    </row>
    <row r="45" spans="1:9" ht="15.75" thickBot="1" x14ac:dyDescent="0.3">
      <c r="A45" s="79" t="s">
        <v>58</v>
      </c>
      <c r="B45" s="80"/>
      <c r="C45" s="80"/>
      <c r="D45" s="80"/>
      <c r="E45" s="80"/>
      <c r="F45" s="80"/>
      <c r="G45" s="80"/>
      <c r="H45" s="113">
        <f>(H10/H27+H29/H7+H34/H35)*H44</f>
        <v>22.887703557214781</v>
      </c>
      <c r="I45" s="114"/>
    </row>
    <row r="46" spans="1:9" x14ac:dyDescent="0.25">
      <c r="H46" s="2"/>
      <c r="I46" s="2"/>
    </row>
    <row r="48" spans="1:9" x14ac:dyDescent="0.25">
      <c r="A48" s="73" t="s">
        <v>19</v>
      </c>
      <c r="B48" s="73"/>
      <c r="C48" s="73"/>
      <c r="F48" s="73" t="s">
        <v>45</v>
      </c>
      <c r="G48" s="73"/>
      <c r="H48" s="73"/>
    </row>
  </sheetData>
  <mergeCells count="88">
    <mergeCell ref="A45:G45"/>
    <mergeCell ref="H45:I45"/>
    <mergeCell ref="A48:C48"/>
    <mergeCell ref="F48:H48"/>
    <mergeCell ref="A42:G42"/>
    <mergeCell ref="H42:I42"/>
    <mergeCell ref="A43:G43"/>
    <mergeCell ref="H43:I43"/>
    <mergeCell ref="A44:G44"/>
    <mergeCell ref="H44:I44"/>
    <mergeCell ref="A29:G29"/>
    <mergeCell ref="H29:I29"/>
    <mergeCell ref="A27:G27"/>
    <mergeCell ref="H27:I27"/>
    <mergeCell ref="A28:G28"/>
    <mergeCell ref="H28:I28"/>
    <mergeCell ref="A24:G24"/>
    <mergeCell ref="H24:I24"/>
    <mergeCell ref="A25:G25"/>
    <mergeCell ref="H25:I25"/>
    <mergeCell ref="A26:G26"/>
    <mergeCell ref="H26:I26"/>
    <mergeCell ref="A30:G30"/>
    <mergeCell ref="H30:I30"/>
    <mergeCell ref="A20:G20"/>
    <mergeCell ref="A17:G17"/>
    <mergeCell ref="H17:I17"/>
    <mergeCell ref="A18:G18"/>
    <mergeCell ref="H18:I18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31:G31"/>
    <mergeCell ref="H31:I31"/>
    <mergeCell ref="A34:G34"/>
    <mergeCell ref="H34:I34"/>
    <mergeCell ref="A35:G35"/>
    <mergeCell ref="H35:I35"/>
    <mergeCell ref="A32:G32"/>
    <mergeCell ref="H32:I32"/>
    <mergeCell ref="A33:G33"/>
    <mergeCell ref="H33:I33"/>
    <mergeCell ref="A36:G36"/>
    <mergeCell ref="H36:I36"/>
    <mergeCell ref="A41:G41"/>
    <mergeCell ref="H41:I41"/>
    <mergeCell ref="A37:G37"/>
    <mergeCell ref="H37:I37"/>
    <mergeCell ref="A38:G38"/>
    <mergeCell ref="H38:I38"/>
    <mergeCell ref="A39:G39"/>
    <mergeCell ref="H39:I39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L42" sqref="L42"/>
    </sheetView>
  </sheetViews>
  <sheetFormatPr defaultRowHeight="15" x14ac:dyDescent="0.25"/>
  <sheetData>
    <row r="1" spans="1:9" ht="18.75" x14ac:dyDescent="0.3">
      <c r="A1" s="14" t="s">
        <v>22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92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137</v>
      </c>
      <c r="B4" s="5"/>
      <c r="C4" s="5"/>
      <c r="D4" s="5"/>
      <c r="E4" s="5"/>
      <c r="F4" s="5"/>
      <c r="G4" s="6"/>
      <c r="H4" s="97">
        <v>220992.12</v>
      </c>
      <c r="I4" s="98"/>
    </row>
    <row r="5" spans="1:9" x14ac:dyDescent="0.25">
      <c r="A5" s="38"/>
      <c r="B5" s="39"/>
      <c r="C5" s="39"/>
      <c r="D5" s="39"/>
      <c r="E5" s="39"/>
      <c r="F5" s="39"/>
      <c r="G5" s="40"/>
      <c r="H5" s="12"/>
      <c r="I5" s="13"/>
    </row>
    <row r="6" spans="1:9" x14ac:dyDescent="0.25">
      <c r="A6" s="4" t="s">
        <v>138</v>
      </c>
      <c r="B6" s="5"/>
      <c r="C6" s="5"/>
      <c r="D6" s="5"/>
      <c r="E6" s="5"/>
      <c r="F6" s="5"/>
      <c r="G6" s="6"/>
      <c r="H6" s="41">
        <v>34719.119999999995</v>
      </c>
      <c r="I6" s="42"/>
    </row>
    <row r="7" spans="1:9" x14ac:dyDescent="0.25">
      <c r="A7" s="4" t="s">
        <v>68</v>
      </c>
      <c r="B7" s="5"/>
      <c r="C7" s="5"/>
      <c r="D7" s="5"/>
      <c r="E7" s="5"/>
      <c r="F7" s="5"/>
      <c r="G7" s="6"/>
      <c r="H7" s="102">
        <v>8605.36</v>
      </c>
      <c r="I7" s="103"/>
    </row>
    <row r="8" spans="1:9" x14ac:dyDescent="0.25">
      <c r="A8" s="33" t="s">
        <v>53</v>
      </c>
      <c r="B8" s="34"/>
      <c r="C8" s="34"/>
      <c r="D8" s="34"/>
      <c r="E8" s="34"/>
      <c r="F8" s="34"/>
      <c r="G8" s="35"/>
      <c r="H8" s="36">
        <v>4020</v>
      </c>
      <c r="I8" s="37"/>
    </row>
    <row r="9" spans="1:9" ht="15.75" thickBot="1" x14ac:dyDescent="0.3">
      <c r="A9" s="43"/>
      <c r="B9" s="44"/>
      <c r="C9" s="44"/>
      <c r="D9" s="44"/>
      <c r="E9" s="44"/>
      <c r="F9" s="44"/>
      <c r="G9" s="45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H11+H12+H13+H14+H15+H17+H18+H30+H20+H21+H22+H23+H24+H25+H26+H19</f>
        <v>62946.85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105">
        <v>551</v>
      </c>
      <c r="I11" s="106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46">
        <v>372.6</v>
      </c>
      <c r="I19" s="4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2526.7199999999998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9667.56</v>
      </c>
      <c r="I23" s="45"/>
    </row>
    <row r="24" spans="1:9" x14ac:dyDescent="0.25">
      <c r="A24" s="33" t="s">
        <v>55</v>
      </c>
      <c r="B24" s="34"/>
      <c r="C24" s="34"/>
      <c r="D24" s="34"/>
      <c r="E24" s="34"/>
      <c r="F24" s="34"/>
      <c r="G24" s="35"/>
      <c r="H24" s="43">
        <v>35845.800000000003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11004.66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1</v>
      </c>
      <c r="B27" s="24"/>
      <c r="C27" s="24"/>
      <c r="D27" s="24"/>
      <c r="E27" s="24"/>
      <c r="F27" s="24"/>
      <c r="G27" s="25"/>
      <c r="H27" s="110">
        <v>47146.63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v>0</v>
      </c>
      <c r="I29" s="60"/>
    </row>
    <row r="30" spans="1:9" ht="15.75" thickBot="1" x14ac:dyDescent="0.3">
      <c r="A30" s="28" t="s">
        <v>73</v>
      </c>
      <c r="B30" s="29"/>
      <c r="C30" s="29"/>
      <c r="D30" s="29"/>
      <c r="E30" s="29"/>
      <c r="F30" s="29"/>
      <c r="G30" s="30"/>
      <c r="H30" s="108"/>
      <c r="I30" s="109"/>
    </row>
    <row r="31" spans="1:9" ht="15.75" thickBot="1" x14ac:dyDescent="0.3">
      <c r="A31" s="99"/>
      <c r="B31" s="100"/>
      <c r="C31" s="100"/>
      <c r="D31" s="100"/>
      <c r="E31" s="100"/>
      <c r="F31" s="100"/>
      <c r="G31" s="101"/>
      <c r="H31" s="85"/>
      <c r="I31" s="86"/>
    </row>
    <row r="32" spans="1:9" ht="15.75" thickBot="1" x14ac:dyDescent="0.3">
      <c r="A32" s="56" t="s">
        <v>139</v>
      </c>
      <c r="B32" s="57"/>
      <c r="C32" s="57"/>
      <c r="D32" s="57"/>
      <c r="E32" s="57"/>
      <c r="F32" s="57"/>
      <c r="G32" s="58"/>
      <c r="H32" s="59">
        <v>4353.92</v>
      </c>
      <c r="I32" s="60"/>
    </row>
    <row r="33" spans="1:9" ht="15.75" thickBot="1" x14ac:dyDescent="0.3">
      <c r="A33" s="56" t="s">
        <v>74</v>
      </c>
      <c r="B33" s="57"/>
      <c r="C33" s="57"/>
      <c r="D33" s="57"/>
      <c r="E33" s="57"/>
      <c r="F33" s="57"/>
      <c r="G33" s="58"/>
      <c r="H33" s="59">
        <v>8529.75</v>
      </c>
      <c r="I33" s="60"/>
    </row>
    <row r="34" spans="1:9" ht="15.75" thickBot="1" x14ac:dyDescent="0.3">
      <c r="A34" s="56" t="s">
        <v>75</v>
      </c>
      <c r="B34" s="57"/>
      <c r="C34" s="57"/>
      <c r="D34" s="57"/>
      <c r="E34" s="57"/>
      <c r="F34" s="57"/>
      <c r="G34" s="58"/>
      <c r="H34" s="59">
        <v>8508.91</v>
      </c>
      <c r="I34" s="60"/>
    </row>
    <row r="35" spans="1:9" ht="15.75" thickBot="1" x14ac:dyDescent="0.3">
      <c r="A35" s="19"/>
      <c r="B35" s="84"/>
      <c r="C35" s="84"/>
      <c r="D35" s="84"/>
      <c r="E35" s="84"/>
      <c r="F35" s="84"/>
      <c r="G35" s="20"/>
      <c r="H35" s="85"/>
      <c r="I35" s="86"/>
    </row>
    <row r="36" spans="1:9" ht="15.75" thickBot="1" x14ac:dyDescent="0.3">
      <c r="A36" s="92" t="s">
        <v>14</v>
      </c>
      <c r="B36" s="93"/>
      <c r="C36" s="93"/>
      <c r="D36" s="93"/>
      <c r="E36" s="93"/>
      <c r="F36" s="93"/>
      <c r="G36" s="94"/>
      <c r="H36" s="19">
        <f>H10+H29</f>
        <v>62946.85</v>
      </c>
      <c r="I36" s="20"/>
    </row>
    <row r="37" spans="1:9" x14ac:dyDescent="0.25">
      <c r="A37" s="61"/>
      <c r="B37" s="62"/>
      <c r="C37" s="62"/>
      <c r="D37" s="62"/>
      <c r="E37" s="62"/>
      <c r="F37" s="62"/>
      <c r="G37" s="63"/>
      <c r="H37" s="95"/>
      <c r="I37" s="96"/>
    </row>
    <row r="38" spans="1:9" x14ac:dyDescent="0.25">
      <c r="A38" s="4" t="s">
        <v>93</v>
      </c>
      <c r="B38" s="5"/>
      <c r="C38" s="5"/>
      <c r="D38" s="5"/>
      <c r="E38" s="5"/>
      <c r="F38" s="5"/>
      <c r="G38" s="6"/>
      <c r="H38" s="97">
        <f>H4+H10-H27</f>
        <v>236792.33999999997</v>
      </c>
      <c r="I38" s="98"/>
    </row>
    <row r="39" spans="1:9" x14ac:dyDescent="0.25">
      <c r="A39" s="4" t="s">
        <v>90</v>
      </c>
      <c r="B39" s="5"/>
      <c r="C39" s="5"/>
      <c r="D39" s="5"/>
      <c r="E39" s="5"/>
      <c r="F39" s="5"/>
      <c r="G39" s="6"/>
      <c r="H39" s="41">
        <f>H6+H7+H8-H29</f>
        <v>47344.479999999996</v>
      </c>
      <c r="I39" s="42"/>
    </row>
    <row r="40" spans="1:9" x14ac:dyDescent="0.25">
      <c r="A40" s="4" t="s">
        <v>91</v>
      </c>
      <c r="B40" s="5"/>
      <c r="C40" s="5"/>
      <c r="D40" s="5"/>
      <c r="E40" s="5"/>
      <c r="F40" s="5"/>
      <c r="G40" s="6"/>
      <c r="H40" s="41">
        <f>H32+H33-H34</f>
        <v>4374.76</v>
      </c>
      <c r="I40" s="42"/>
    </row>
    <row r="41" spans="1:9" x14ac:dyDescent="0.25">
      <c r="A41" s="7"/>
      <c r="B41" s="112"/>
      <c r="C41" s="112"/>
      <c r="D41" s="112"/>
      <c r="E41" s="112"/>
      <c r="F41" s="112"/>
      <c r="G41" s="8"/>
      <c r="H41" s="7"/>
      <c r="I41" s="8"/>
    </row>
    <row r="42" spans="1:9" x14ac:dyDescent="0.25">
      <c r="A42" s="9" t="s">
        <v>15</v>
      </c>
      <c r="B42" s="10"/>
      <c r="C42" s="10"/>
      <c r="D42" s="10"/>
      <c r="E42" s="10"/>
      <c r="F42" s="10"/>
      <c r="G42" s="11"/>
      <c r="H42" s="95"/>
      <c r="I42" s="96"/>
    </row>
    <row r="43" spans="1:9" x14ac:dyDescent="0.25">
      <c r="A43" s="33" t="s">
        <v>16</v>
      </c>
      <c r="B43" s="34"/>
      <c r="C43" s="34"/>
      <c r="D43" s="34"/>
      <c r="E43" s="34"/>
      <c r="F43" s="34"/>
      <c r="G43" s="35"/>
      <c r="H43" s="41">
        <v>11.5</v>
      </c>
      <c r="I43" s="42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1"/>
      <c r="H44" s="113">
        <f>(H10/H27+H29/H7+H33/H34)*H43</f>
        <v>26.882153424872875</v>
      </c>
      <c r="I44" s="114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35:G35"/>
    <mergeCell ref="H35:I35"/>
    <mergeCell ref="A39:G39"/>
    <mergeCell ref="H39:I39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A40:G40"/>
    <mergeCell ref="H40:I40"/>
    <mergeCell ref="A26:G26"/>
    <mergeCell ref="H26:I26"/>
    <mergeCell ref="A29:G29"/>
    <mergeCell ref="H29:I29"/>
    <mergeCell ref="A27:G27"/>
    <mergeCell ref="H27:I27"/>
    <mergeCell ref="A28:G28"/>
    <mergeCell ref="H28:I28"/>
    <mergeCell ref="A20:G20"/>
    <mergeCell ref="H20:I20"/>
    <mergeCell ref="A21:G21"/>
    <mergeCell ref="H21:I21"/>
    <mergeCell ref="A22:G22"/>
    <mergeCell ref="H22:I22"/>
    <mergeCell ref="A30:G30"/>
    <mergeCell ref="H30:I30"/>
    <mergeCell ref="A14:G14"/>
    <mergeCell ref="H14:I14"/>
    <mergeCell ref="A15:G16"/>
    <mergeCell ref="H15:I16"/>
    <mergeCell ref="A19:G19"/>
    <mergeCell ref="H19:I19"/>
    <mergeCell ref="A18:G18"/>
    <mergeCell ref="H18:I18"/>
    <mergeCell ref="A23:G23"/>
    <mergeCell ref="H23:I23"/>
    <mergeCell ref="A24:G24"/>
    <mergeCell ref="H24:I24"/>
    <mergeCell ref="A25:G25"/>
    <mergeCell ref="H25:I25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12:G12"/>
    <mergeCell ref="H12:I12"/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31:G31"/>
    <mergeCell ref="H31:I31"/>
    <mergeCell ref="A33:G33"/>
    <mergeCell ref="H33:I33"/>
    <mergeCell ref="A34:G34"/>
    <mergeCell ref="H34:I34"/>
    <mergeCell ref="A32:G32"/>
    <mergeCell ref="H32:I32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workbookViewId="0">
      <selection activeCell="A33" sqref="A33:G33"/>
    </sheetView>
  </sheetViews>
  <sheetFormatPr defaultRowHeight="15" x14ac:dyDescent="0.25"/>
  <sheetData>
    <row r="1" spans="1:9" ht="18.75" x14ac:dyDescent="0.3">
      <c r="A1" s="14" t="s">
        <v>46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109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147">
        <v>420098.30000000005</v>
      </c>
      <c r="I4" s="148"/>
    </row>
    <row r="5" spans="1:9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9" x14ac:dyDescent="0.25">
      <c r="A6" s="70" t="s">
        <v>135</v>
      </c>
      <c r="B6" s="71"/>
      <c r="C6" s="71"/>
      <c r="D6" s="71"/>
      <c r="E6" s="71"/>
      <c r="F6" s="71"/>
      <c r="G6" s="72"/>
      <c r="H6" s="173">
        <v>99165.959999999992</v>
      </c>
      <c r="I6" s="174"/>
    </row>
    <row r="7" spans="1:9" x14ac:dyDescent="0.25">
      <c r="A7" s="9" t="s">
        <v>1</v>
      </c>
      <c r="B7" s="10"/>
      <c r="C7" s="10"/>
      <c r="D7" s="10"/>
      <c r="E7" s="10"/>
      <c r="F7" s="10"/>
      <c r="G7" s="11"/>
      <c r="H7" s="12">
        <v>7583.32</v>
      </c>
      <c r="I7" s="1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3960</v>
      </c>
      <c r="I8" s="37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3"/>
      <c r="I9" s="45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H11+H12+H13+H14+H15+H17+H18+H30+H20+H21+H22+H23+H24+H25+H26+H19</f>
        <v>76537.219999999987</v>
      </c>
      <c r="I10" s="107"/>
    </row>
    <row r="11" spans="1:9" x14ac:dyDescent="0.25">
      <c r="A11" s="28" t="s">
        <v>60</v>
      </c>
      <c r="B11" s="29"/>
      <c r="C11" s="29"/>
      <c r="D11" s="29"/>
      <c r="E11" s="29"/>
      <c r="F11" s="29"/>
      <c r="G11" s="29"/>
      <c r="H11" s="31">
        <v>42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>
        <v>0</v>
      </c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43"/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3158.4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43">
        <v>12034.98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44623.82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280">
        <v>13699.51</v>
      </c>
      <c r="I25" s="281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60600.81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294">
        <v>0</v>
      </c>
      <c r="I29" s="18"/>
    </row>
    <row r="30" spans="1:9" x14ac:dyDescent="0.25">
      <c r="A30" s="28" t="s">
        <v>78</v>
      </c>
      <c r="B30" s="29"/>
      <c r="C30" s="29"/>
      <c r="D30" s="29"/>
      <c r="E30" s="29"/>
      <c r="F30" s="29"/>
      <c r="G30" s="30"/>
      <c r="H30" s="108"/>
      <c r="I30" s="109"/>
    </row>
    <row r="31" spans="1:9" ht="15.75" thickBot="1" x14ac:dyDescent="0.3">
      <c r="A31" s="156"/>
      <c r="B31" s="187"/>
      <c r="C31" s="187"/>
      <c r="D31" s="187"/>
      <c r="E31" s="187"/>
      <c r="F31" s="187"/>
      <c r="G31" s="157"/>
      <c r="H31" s="54"/>
      <c r="I31" s="55"/>
    </row>
    <row r="32" spans="1:9" x14ac:dyDescent="0.25">
      <c r="A32" s="165" t="s">
        <v>157</v>
      </c>
      <c r="B32" s="166"/>
      <c r="C32" s="166"/>
      <c r="D32" s="166"/>
      <c r="E32" s="166"/>
      <c r="F32" s="166"/>
      <c r="G32" s="167"/>
      <c r="H32" s="147">
        <v>8373.83</v>
      </c>
      <c r="I32" s="148"/>
    </row>
    <row r="33" spans="1:9" x14ac:dyDescent="0.25">
      <c r="A33" s="4">
        <v>0</v>
      </c>
      <c r="B33" s="5"/>
      <c r="C33" s="5"/>
      <c r="D33" s="5"/>
      <c r="E33" s="5"/>
      <c r="F33" s="5"/>
      <c r="G33" s="6"/>
      <c r="H33" s="41">
        <v>10615.95</v>
      </c>
      <c r="I33" s="42"/>
    </row>
    <row r="34" spans="1:9" ht="15.75" thickBot="1" x14ac:dyDescent="0.3">
      <c r="A34" s="188" t="s">
        <v>75</v>
      </c>
      <c r="B34" s="189"/>
      <c r="C34" s="189"/>
      <c r="D34" s="189"/>
      <c r="E34" s="189"/>
      <c r="F34" s="189"/>
      <c r="G34" s="259"/>
      <c r="H34" s="190">
        <v>11029.02</v>
      </c>
      <c r="I34" s="191"/>
    </row>
    <row r="35" spans="1:9" ht="15.75" thickBot="1" x14ac:dyDescent="0.3">
      <c r="A35" s="116"/>
      <c r="B35" s="117"/>
      <c r="C35" s="117"/>
      <c r="D35" s="117"/>
      <c r="E35" s="117"/>
      <c r="F35" s="117"/>
      <c r="G35" s="118"/>
      <c r="H35" s="116"/>
      <c r="I35" s="118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7"/>
      <c r="H36" s="59">
        <f>H10+H29</f>
        <v>76537.219999999987</v>
      </c>
      <c r="I36" s="60"/>
    </row>
    <row r="37" spans="1:9" x14ac:dyDescent="0.25">
      <c r="A37" s="61"/>
      <c r="B37" s="62"/>
      <c r="C37" s="62"/>
      <c r="D37" s="62"/>
      <c r="E37" s="62"/>
      <c r="F37" s="62"/>
      <c r="G37" s="62"/>
      <c r="H37" s="61"/>
      <c r="I37" s="63"/>
    </row>
    <row r="38" spans="1:9" x14ac:dyDescent="0.25">
      <c r="A38" s="4" t="s">
        <v>97</v>
      </c>
      <c r="B38" s="5"/>
      <c r="C38" s="5"/>
      <c r="D38" s="5"/>
      <c r="E38" s="5"/>
      <c r="F38" s="5"/>
      <c r="G38" s="5"/>
      <c r="H38" s="41">
        <f>H4+H10-H27</f>
        <v>436034.71</v>
      </c>
      <c r="I38" s="42"/>
    </row>
    <row r="39" spans="1:9" x14ac:dyDescent="0.25">
      <c r="A39" s="4" t="s">
        <v>90</v>
      </c>
      <c r="B39" s="5"/>
      <c r="C39" s="5"/>
      <c r="D39" s="5"/>
      <c r="E39" s="5"/>
      <c r="F39" s="5"/>
      <c r="G39" s="5"/>
      <c r="H39" s="41">
        <f>H6+H7+H8-H29</f>
        <v>110709.28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5"/>
      <c r="H40" s="41">
        <f>H32+H33-H34</f>
        <v>7960.7599999999984</v>
      </c>
      <c r="I40" s="42"/>
    </row>
    <row r="41" spans="1:9" x14ac:dyDescent="0.25">
      <c r="A41" s="38"/>
      <c r="B41" s="39"/>
      <c r="C41" s="39"/>
      <c r="D41" s="39"/>
      <c r="E41" s="39"/>
      <c r="F41" s="39"/>
      <c r="G41" s="150"/>
      <c r="H41" s="7"/>
      <c r="I41" s="8"/>
    </row>
    <row r="42" spans="1:9" x14ac:dyDescent="0.25">
      <c r="A42" s="9" t="s">
        <v>15</v>
      </c>
      <c r="B42" s="10"/>
      <c r="C42" s="10"/>
      <c r="D42" s="10"/>
      <c r="E42" s="10"/>
      <c r="F42" s="10"/>
      <c r="G42" s="149"/>
      <c r="H42" s="12"/>
      <c r="I42" s="13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41">
        <v>10.5</v>
      </c>
      <c r="I43" s="42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264">
        <f>(H10/H27+H29/H7+H33/H34)*H43</f>
        <v>23.367965642514978</v>
      </c>
      <c r="I44" s="265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9:G9"/>
    <mergeCell ref="H9:I9"/>
    <mergeCell ref="H6:I6"/>
    <mergeCell ref="A6:G6"/>
    <mergeCell ref="A5:G5"/>
    <mergeCell ref="H5:I5"/>
    <mergeCell ref="A7:G7"/>
    <mergeCell ref="H7:I7"/>
    <mergeCell ref="A8:G8"/>
    <mergeCell ref="H8:I8"/>
    <mergeCell ref="A1:I1"/>
    <mergeCell ref="C2:F2"/>
    <mergeCell ref="A3:G3"/>
    <mergeCell ref="H3:I3"/>
    <mergeCell ref="A4:G4"/>
    <mergeCell ref="H4:I4"/>
    <mergeCell ref="A13:G13"/>
    <mergeCell ref="H13:I13"/>
    <mergeCell ref="A17:G17"/>
    <mergeCell ref="H17:I17"/>
    <mergeCell ref="A18:G18"/>
    <mergeCell ref="H18:I18"/>
    <mergeCell ref="A14:G14"/>
    <mergeCell ref="H14:I14"/>
    <mergeCell ref="A10:G10"/>
    <mergeCell ref="H10:I10"/>
    <mergeCell ref="A11:G11"/>
    <mergeCell ref="H11:I11"/>
    <mergeCell ref="A12:G12"/>
    <mergeCell ref="H12:I12"/>
    <mergeCell ref="H19:I19"/>
    <mergeCell ref="A15:G16"/>
    <mergeCell ref="H15:I16"/>
    <mergeCell ref="A19:G19"/>
    <mergeCell ref="A23:G23"/>
    <mergeCell ref="H23:I23"/>
    <mergeCell ref="A21:G21"/>
    <mergeCell ref="H21:I21"/>
    <mergeCell ref="A22:G22"/>
    <mergeCell ref="H22:I22"/>
    <mergeCell ref="A20:G20"/>
    <mergeCell ref="H20:I20"/>
    <mergeCell ref="A38:G38"/>
    <mergeCell ref="H38:I38"/>
    <mergeCell ref="A24:G24"/>
    <mergeCell ref="H24:I24"/>
    <mergeCell ref="A25:G25"/>
    <mergeCell ref="H25:I25"/>
    <mergeCell ref="A32:G32"/>
    <mergeCell ref="H32:I32"/>
    <mergeCell ref="A26:G26"/>
    <mergeCell ref="H26:I26"/>
    <mergeCell ref="A29:G29"/>
    <mergeCell ref="H29:I29"/>
    <mergeCell ref="A28:G28"/>
    <mergeCell ref="H28:I28"/>
    <mergeCell ref="A27:G27"/>
    <mergeCell ref="H27:I27"/>
    <mergeCell ref="A36:G36"/>
    <mergeCell ref="H36:I36"/>
    <mergeCell ref="A30:G30"/>
    <mergeCell ref="H30:I30"/>
    <mergeCell ref="A33:G33"/>
    <mergeCell ref="H33:I33"/>
    <mergeCell ref="A34:G34"/>
    <mergeCell ref="H34:I34"/>
    <mergeCell ref="A31:G31"/>
    <mergeCell ref="H31:I31"/>
    <mergeCell ref="A35:G35"/>
    <mergeCell ref="H35:I35"/>
    <mergeCell ref="A39:G39"/>
    <mergeCell ref="H39:I39"/>
    <mergeCell ref="A37:G37"/>
    <mergeCell ref="H37:I37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H40" sqref="H40:I40"/>
    </sheetView>
  </sheetViews>
  <sheetFormatPr defaultRowHeight="15" x14ac:dyDescent="0.25"/>
  <sheetData>
    <row r="1" spans="1:9" ht="18.75" x14ac:dyDescent="0.3">
      <c r="A1" s="14" t="s">
        <v>47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97">
        <v>169892.77000000002</v>
      </c>
      <c r="I4" s="98"/>
    </row>
    <row r="5" spans="1:9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9" x14ac:dyDescent="0.25">
      <c r="A6" s="4" t="s">
        <v>152</v>
      </c>
      <c r="B6" s="5"/>
      <c r="C6" s="5"/>
      <c r="D6" s="5"/>
      <c r="E6" s="5"/>
      <c r="F6" s="5"/>
      <c r="G6" s="5"/>
      <c r="H6" s="41">
        <v>16401.800000000003</v>
      </c>
      <c r="I6" s="42"/>
    </row>
    <row r="7" spans="1:9" x14ac:dyDescent="0.25">
      <c r="A7" s="33" t="s">
        <v>1</v>
      </c>
      <c r="B7" s="34"/>
      <c r="C7" s="34"/>
      <c r="D7" s="34"/>
      <c r="E7" s="34"/>
      <c r="F7" s="34"/>
      <c r="G7" s="35"/>
      <c r="H7" s="12">
        <v>16538.849999999999</v>
      </c>
      <c r="I7" s="1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720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49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H11+H12+H13+H14+H15+H17+H18+H20+H21+H22+H23+H24+H25+H26+H27+H19</f>
        <v>79597.81</v>
      </c>
      <c r="I10" s="2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224" t="s">
        <v>0</v>
      </c>
      <c r="B18" s="225"/>
      <c r="C18" s="225"/>
      <c r="D18" s="225"/>
      <c r="E18" s="225"/>
      <c r="F18" s="225"/>
      <c r="G18" s="293"/>
      <c r="H18" s="12"/>
      <c r="I18" s="13"/>
    </row>
    <row r="19" spans="1:9" x14ac:dyDescent="0.25">
      <c r="A19" s="33" t="s">
        <v>52</v>
      </c>
      <c r="B19" s="34"/>
      <c r="C19" s="34"/>
      <c r="D19" s="34"/>
      <c r="E19" s="34"/>
      <c r="F19" s="34"/>
      <c r="G19" s="35"/>
      <c r="H19" s="36">
        <v>1260</v>
      </c>
      <c r="I19" s="37"/>
    </row>
    <row r="20" spans="1:9" x14ac:dyDescent="0.25">
      <c r="A20" s="297" t="s">
        <v>10</v>
      </c>
      <c r="B20" s="298"/>
      <c r="C20" s="298"/>
      <c r="D20" s="298"/>
      <c r="E20" s="298"/>
      <c r="F20" s="298"/>
      <c r="G20" s="298"/>
      <c r="H20" s="156"/>
      <c r="I20" s="157"/>
    </row>
    <row r="21" spans="1:9" x14ac:dyDescent="0.25">
      <c r="A21" s="33" t="s">
        <v>11</v>
      </c>
      <c r="B21" s="34"/>
      <c r="C21" s="34"/>
      <c r="D21" s="34"/>
      <c r="E21" s="34"/>
      <c r="F21" s="34"/>
      <c r="G21" s="34"/>
      <c r="H21" s="36">
        <v>3158.4</v>
      </c>
      <c r="I21" s="37"/>
    </row>
    <row r="22" spans="1:9" x14ac:dyDescent="0.25">
      <c r="A22" s="33" t="s">
        <v>17</v>
      </c>
      <c r="B22" s="34"/>
      <c r="C22" s="34"/>
      <c r="D22" s="34"/>
      <c r="E22" s="34"/>
      <c r="F22" s="34"/>
      <c r="G22" s="34"/>
      <c r="H22" s="43"/>
      <c r="I22" s="45"/>
    </row>
    <row r="23" spans="1:9" x14ac:dyDescent="0.25">
      <c r="A23" s="33" t="s">
        <v>18</v>
      </c>
      <c r="B23" s="34"/>
      <c r="C23" s="34"/>
      <c r="D23" s="34"/>
      <c r="E23" s="34"/>
      <c r="F23" s="34"/>
      <c r="G23" s="34"/>
      <c r="H23" s="54"/>
      <c r="I23" s="55"/>
    </row>
    <row r="24" spans="1:9" x14ac:dyDescent="0.25">
      <c r="A24" s="33" t="s">
        <v>12</v>
      </c>
      <c r="B24" s="34"/>
      <c r="C24" s="34"/>
      <c r="D24" s="34"/>
      <c r="E24" s="34"/>
      <c r="F24" s="34"/>
      <c r="G24" s="34"/>
      <c r="H24" s="43">
        <v>12350.16</v>
      </c>
      <c r="I24" s="45"/>
    </row>
    <row r="25" spans="1:9" x14ac:dyDescent="0.25">
      <c r="A25" s="33" t="s">
        <v>50</v>
      </c>
      <c r="B25" s="34"/>
      <c r="C25" s="34"/>
      <c r="D25" s="34"/>
      <c r="E25" s="34"/>
      <c r="F25" s="34"/>
      <c r="G25" s="34"/>
      <c r="H25" s="43">
        <v>45792.46</v>
      </c>
      <c r="I25" s="45"/>
    </row>
    <row r="26" spans="1:9" x14ac:dyDescent="0.25">
      <c r="A26" s="33" t="s">
        <v>13</v>
      </c>
      <c r="B26" s="34"/>
      <c r="C26" s="34"/>
      <c r="D26" s="34"/>
      <c r="E26" s="34"/>
      <c r="F26" s="34"/>
      <c r="G26" s="34"/>
      <c r="H26" s="54">
        <v>14058.28</v>
      </c>
      <c r="I26" s="55"/>
    </row>
    <row r="27" spans="1:9" ht="15.75" thickBot="1" x14ac:dyDescent="0.3">
      <c r="A27" s="65" t="s">
        <v>49</v>
      </c>
      <c r="B27" s="66"/>
      <c r="C27" s="66"/>
      <c r="D27" s="66"/>
      <c r="E27" s="66"/>
      <c r="F27" s="66"/>
      <c r="G27" s="66"/>
      <c r="H27" s="68">
        <v>1618.2</v>
      </c>
      <c r="I27" s="69"/>
    </row>
    <row r="28" spans="1:9" ht="15.75" thickBot="1" x14ac:dyDescent="0.3">
      <c r="A28" s="23" t="s">
        <v>63</v>
      </c>
      <c r="B28" s="24"/>
      <c r="C28" s="24"/>
      <c r="D28" s="24"/>
      <c r="E28" s="24"/>
      <c r="F28" s="24"/>
      <c r="G28" s="25"/>
      <c r="H28" s="110">
        <v>81734.17</v>
      </c>
      <c r="I28" s="111"/>
    </row>
    <row r="29" spans="1:9" ht="15.75" thickBot="1" x14ac:dyDescent="0.3">
      <c r="A29" s="16"/>
      <c r="B29" s="17"/>
      <c r="C29" s="17"/>
      <c r="D29" s="17"/>
      <c r="E29" s="17"/>
      <c r="F29" s="17"/>
      <c r="G29" s="18"/>
      <c r="H29" s="16"/>
      <c r="I29" s="18"/>
    </row>
    <row r="30" spans="1:9" ht="15.75" thickBot="1" x14ac:dyDescent="0.3">
      <c r="A30" s="56" t="s">
        <v>76</v>
      </c>
      <c r="B30" s="253"/>
      <c r="C30" s="253"/>
      <c r="D30" s="253"/>
      <c r="E30" s="253"/>
      <c r="F30" s="253"/>
      <c r="G30" s="254"/>
      <c r="H30" s="59">
        <v>0</v>
      </c>
      <c r="I30" s="60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97"/>
      <c r="I31" s="198"/>
    </row>
    <row r="32" spans="1:9" x14ac:dyDescent="0.25">
      <c r="A32" s="175" t="s">
        <v>146</v>
      </c>
      <c r="B32" s="176"/>
      <c r="C32" s="176"/>
      <c r="D32" s="176"/>
      <c r="E32" s="176"/>
      <c r="F32" s="176"/>
      <c r="G32" s="177"/>
      <c r="H32" s="168">
        <v>5599.2200000000012</v>
      </c>
      <c r="I32" s="169"/>
    </row>
    <row r="33" spans="1:9" x14ac:dyDescent="0.25">
      <c r="A33" s="4" t="s">
        <v>74</v>
      </c>
      <c r="B33" s="5"/>
      <c r="C33" s="5"/>
      <c r="D33" s="5"/>
      <c r="E33" s="5"/>
      <c r="F33" s="5"/>
      <c r="G33" s="6"/>
      <c r="H33" s="41">
        <v>10977</v>
      </c>
      <c r="I33" s="42"/>
    </row>
    <row r="34" spans="1:9" ht="15.75" thickBot="1" x14ac:dyDescent="0.3">
      <c r="A34" s="188" t="s">
        <v>75</v>
      </c>
      <c r="B34" s="189"/>
      <c r="C34" s="189"/>
      <c r="D34" s="189"/>
      <c r="E34" s="189"/>
      <c r="F34" s="189"/>
      <c r="G34" s="259"/>
      <c r="H34" s="190">
        <v>11759.68</v>
      </c>
      <c r="I34" s="191"/>
    </row>
    <row r="35" spans="1:9" ht="15.75" thickBot="1" x14ac:dyDescent="0.3">
      <c r="A35" s="87"/>
      <c r="B35" s="88"/>
      <c r="C35" s="88"/>
      <c r="D35" s="88"/>
      <c r="E35" s="88"/>
      <c r="F35" s="88"/>
      <c r="G35" s="89"/>
      <c r="H35" s="90"/>
      <c r="I35" s="91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7"/>
      <c r="H36" s="59">
        <f>H10+H30</f>
        <v>79597.81</v>
      </c>
      <c r="I36" s="60"/>
    </row>
    <row r="37" spans="1:9" x14ac:dyDescent="0.25">
      <c r="A37" s="54"/>
      <c r="B37" s="213"/>
      <c r="C37" s="213"/>
      <c r="D37" s="213"/>
      <c r="E37" s="213"/>
      <c r="F37" s="213"/>
      <c r="G37" s="213"/>
      <c r="H37" s="95"/>
      <c r="I37" s="96"/>
    </row>
    <row r="38" spans="1:9" x14ac:dyDescent="0.25">
      <c r="A38" s="4" t="s">
        <v>97</v>
      </c>
      <c r="B38" s="5"/>
      <c r="C38" s="5"/>
      <c r="D38" s="5"/>
      <c r="E38" s="5"/>
      <c r="F38" s="5"/>
      <c r="G38" s="5"/>
      <c r="H38" s="41">
        <f>H4+H10-H28</f>
        <v>167756.41000000003</v>
      </c>
      <c r="I38" s="42"/>
    </row>
    <row r="39" spans="1:9" x14ac:dyDescent="0.25">
      <c r="A39" s="4" t="s">
        <v>104</v>
      </c>
      <c r="B39" s="5"/>
      <c r="C39" s="5"/>
      <c r="D39" s="5"/>
      <c r="E39" s="5"/>
      <c r="F39" s="5"/>
      <c r="G39" s="5"/>
      <c r="H39" s="41">
        <f>H7+H8-H6</f>
        <v>857.04999999999563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5"/>
      <c r="H40" s="41">
        <f>H32+H33-H34</f>
        <v>4816.5400000000009</v>
      </c>
      <c r="I40" s="42"/>
    </row>
    <row r="41" spans="1:9" x14ac:dyDescent="0.25">
      <c r="A41" s="7"/>
      <c r="B41" s="112"/>
      <c r="C41" s="112"/>
      <c r="D41" s="112"/>
      <c r="E41" s="112"/>
      <c r="F41" s="112"/>
      <c r="G41" s="112"/>
      <c r="H41" s="7"/>
      <c r="I41" s="8"/>
    </row>
    <row r="42" spans="1:9" x14ac:dyDescent="0.25">
      <c r="A42" s="295" t="s">
        <v>15</v>
      </c>
      <c r="B42" s="296"/>
      <c r="C42" s="296"/>
      <c r="D42" s="296"/>
      <c r="E42" s="296"/>
      <c r="F42" s="296"/>
      <c r="G42" s="296"/>
      <c r="H42" s="43"/>
      <c r="I42" s="45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192">
        <v>13.5</v>
      </c>
      <c r="I43" s="193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264">
        <f>(H10/H28+H30/H7+H33/H34)*H43</f>
        <v>25.748629134556882</v>
      </c>
      <c r="I44" s="265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6:G6"/>
    <mergeCell ref="H6:I6"/>
    <mergeCell ref="A8:G8"/>
    <mergeCell ref="H8:I8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20:G20"/>
    <mergeCell ref="H20:I20"/>
    <mergeCell ref="A21:G21"/>
    <mergeCell ref="H21:I21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30:I30"/>
    <mergeCell ref="A29:G29"/>
    <mergeCell ref="H29:I29"/>
    <mergeCell ref="A28:G28"/>
    <mergeCell ref="H28:I28"/>
    <mergeCell ref="A30:G30"/>
    <mergeCell ref="A31:G31"/>
    <mergeCell ref="H31:I31"/>
    <mergeCell ref="A47:C47"/>
    <mergeCell ref="G47:I47"/>
    <mergeCell ref="A43:G43"/>
    <mergeCell ref="H43:I43"/>
    <mergeCell ref="A44:G44"/>
    <mergeCell ref="H44:I44"/>
    <mergeCell ref="A42:G42"/>
    <mergeCell ref="H42:I42"/>
    <mergeCell ref="A41:G41"/>
    <mergeCell ref="A36:G36"/>
    <mergeCell ref="H36:I36"/>
    <mergeCell ref="H41:I41"/>
    <mergeCell ref="A37:G37"/>
    <mergeCell ref="H37:I37"/>
    <mergeCell ref="A32:G32"/>
    <mergeCell ref="H32:I32"/>
    <mergeCell ref="A35:G35"/>
    <mergeCell ref="H35:I35"/>
    <mergeCell ref="A40:G40"/>
    <mergeCell ref="H40:I40"/>
    <mergeCell ref="A33:G33"/>
    <mergeCell ref="H33:I33"/>
    <mergeCell ref="A34:G34"/>
    <mergeCell ref="H34:I34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8" workbookViewId="0">
      <selection activeCell="H30" sqref="H30:I30"/>
    </sheetView>
  </sheetViews>
  <sheetFormatPr defaultRowHeight="15" x14ac:dyDescent="0.25"/>
  <sheetData>
    <row r="1" spans="1:9" ht="18.75" x14ac:dyDescent="0.3">
      <c r="A1" s="14" t="s">
        <v>48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x14ac:dyDescent="0.25">
      <c r="A3" s="61"/>
      <c r="B3" s="62"/>
      <c r="C3" s="62"/>
      <c r="D3" s="62"/>
      <c r="E3" s="62"/>
      <c r="F3" s="62"/>
      <c r="G3" s="63"/>
      <c r="H3" s="147" t="s">
        <v>2</v>
      </c>
      <c r="I3" s="148"/>
    </row>
    <row r="4" spans="1:9" x14ac:dyDescent="0.25">
      <c r="A4" s="4" t="s">
        <v>155</v>
      </c>
      <c r="B4" s="5"/>
      <c r="C4" s="5"/>
      <c r="D4" s="5"/>
      <c r="E4" s="5"/>
      <c r="F4" s="5"/>
      <c r="G4" s="6"/>
      <c r="H4" s="41">
        <v>117154.03999999998</v>
      </c>
      <c r="I4" s="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152</v>
      </c>
      <c r="B6" s="5"/>
      <c r="C6" s="5"/>
      <c r="D6" s="5"/>
      <c r="E6" s="5"/>
      <c r="F6" s="5"/>
      <c r="G6" s="6"/>
      <c r="H6" s="7">
        <v>172782.22999999998</v>
      </c>
      <c r="I6" s="8"/>
    </row>
    <row r="7" spans="1:9" x14ac:dyDescent="0.25">
      <c r="A7" s="33" t="s">
        <v>1</v>
      </c>
      <c r="B7" s="34"/>
      <c r="C7" s="34"/>
      <c r="D7" s="34"/>
      <c r="E7" s="34"/>
      <c r="F7" s="34"/>
      <c r="G7" s="35"/>
      <c r="H7" s="12">
        <v>9158.42</v>
      </c>
      <c r="I7" s="1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1020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H11+H12+H13+H14+H15+H17+H18+H20+H21+H22+H23+H24+H25+H26+H19</f>
        <v>82593.16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36">
        <v>1266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3368.96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12825.48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43">
        <v>47554.87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14599.34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90385.38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v>0</v>
      </c>
      <c r="I29" s="60"/>
    </row>
    <row r="30" spans="1:9" x14ac:dyDescent="0.25">
      <c r="A30" s="28" t="s">
        <v>77</v>
      </c>
      <c r="B30" s="29"/>
      <c r="C30" s="29"/>
      <c r="D30" s="29"/>
      <c r="E30" s="29"/>
      <c r="F30" s="29"/>
      <c r="G30" s="30"/>
      <c r="H30" s="168"/>
      <c r="I30" s="169"/>
    </row>
    <row r="31" spans="1:9" ht="15.75" thickBot="1" x14ac:dyDescent="0.3">
      <c r="A31" s="54"/>
      <c r="B31" s="213"/>
      <c r="C31" s="213"/>
      <c r="D31" s="213"/>
      <c r="E31" s="213"/>
      <c r="F31" s="213"/>
      <c r="G31" s="55"/>
      <c r="H31" s="163"/>
      <c r="I31" s="164"/>
    </row>
    <row r="32" spans="1:9" x14ac:dyDescent="0.25">
      <c r="A32" s="175" t="s">
        <v>134</v>
      </c>
      <c r="B32" s="176"/>
      <c r="C32" s="176"/>
      <c r="D32" s="176"/>
      <c r="E32" s="176"/>
      <c r="F32" s="176"/>
      <c r="G32" s="177"/>
      <c r="H32" s="168">
        <v>6920.6799999999985</v>
      </c>
      <c r="I32" s="169"/>
    </row>
    <row r="33" spans="1:9" x14ac:dyDescent="0.25">
      <c r="A33" s="4" t="s">
        <v>74</v>
      </c>
      <c r="B33" s="5"/>
      <c r="C33" s="5"/>
      <c r="D33" s="5"/>
      <c r="E33" s="5"/>
      <c r="F33" s="5"/>
      <c r="G33" s="6"/>
      <c r="H33" s="41">
        <v>12646.59</v>
      </c>
      <c r="I33" s="42"/>
    </row>
    <row r="34" spans="1:9" ht="15.75" thickBot="1" x14ac:dyDescent="0.3">
      <c r="A34" s="188" t="s">
        <v>75</v>
      </c>
      <c r="B34" s="189"/>
      <c r="C34" s="189"/>
      <c r="D34" s="189"/>
      <c r="E34" s="189"/>
      <c r="F34" s="189"/>
      <c r="G34" s="259"/>
      <c r="H34" s="190">
        <v>13343.84</v>
      </c>
      <c r="I34" s="191"/>
    </row>
    <row r="35" spans="1:9" ht="15.75" thickBot="1" x14ac:dyDescent="0.3">
      <c r="A35" s="116"/>
      <c r="B35" s="117"/>
      <c r="C35" s="117"/>
      <c r="D35" s="117"/>
      <c r="E35" s="117"/>
      <c r="F35" s="117"/>
      <c r="G35" s="118"/>
      <c r="H35" s="132"/>
      <c r="I35" s="133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8"/>
      <c r="H36" s="59">
        <f>H10+H29</f>
        <v>82593.16</v>
      </c>
      <c r="I36" s="60"/>
    </row>
    <row r="37" spans="1:9" x14ac:dyDescent="0.25">
      <c r="A37" s="61"/>
      <c r="B37" s="62"/>
      <c r="C37" s="62"/>
      <c r="D37" s="62"/>
      <c r="E37" s="62"/>
      <c r="F37" s="62"/>
      <c r="G37" s="63"/>
      <c r="H37" s="108"/>
      <c r="I37" s="109"/>
    </row>
    <row r="38" spans="1:9" x14ac:dyDescent="0.25">
      <c r="A38" s="4" t="s">
        <v>114</v>
      </c>
      <c r="B38" s="5"/>
      <c r="C38" s="5"/>
      <c r="D38" s="5"/>
      <c r="E38" s="5"/>
      <c r="F38" s="5"/>
      <c r="G38" s="6"/>
      <c r="H38" s="41">
        <f>H4+H10-H27</f>
        <v>109361.81999999998</v>
      </c>
      <c r="I38" s="42"/>
    </row>
    <row r="39" spans="1:9" x14ac:dyDescent="0.25">
      <c r="A39" s="4" t="s">
        <v>103</v>
      </c>
      <c r="B39" s="5"/>
      <c r="C39" s="5"/>
      <c r="D39" s="5"/>
      <c r="E39" s="5"/>
      <c r="F39" s="5"/>
      <c r="G39" s="6"/>
      <c r="H39" s="41">
        <f>H6-H7-H8+H29</f>
        <v>162603.80999999997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6"/>
      <c r="H40" s="41">
        <f>H32+H33-H34</f>
        <v>6223.4299999999967</v>
      </c>
      <c r="I40" s="42"/>
    </row>
    <row r="41" spans="1:9" x14ac:dyDescent="0.25">
      <c r="A41" s="102"/>
      <c r="B41" s="158"/>
      <c r="C41" s="158"/>
      <c r="D41" s="158"/>
      <c r="E41" s="158"/>
      <c r="F41" s="158"/>
      <c r="G41" s="103"/>
      <c r="H41" s="102"/>
      <c r="I41" s="103"/>
    </row>
    <row r="42" spans="1:9" x14ac:dyDescent="0.25">
      <c r="A42" s="74" t="s">
        <v>15</v>
      </c>
      <c r="B42" s="75"/>
      <c r="C42" s="75"/>
      <c r="D42" s="75"/>
      <c r="E42" s="75"/>
      <c r="F42" s="75"/>
      <c r="G42" s="76"/>
      <c r="H42" s="12"/>
      <c r="I42" s="13"/>
    </row>
    <row r="43" spans="1:9" x14ac:dyDescent="0.25">
      <c r="A43" s="33" t="s">
        <v>16</v>
      </c>
      <c r="B43" s="34"/>
      <c r="C43" s="34"/>
      <c r="D43" s="34"/>
      <c r="E43" s="34"/>
      <c r="F43" s="34"/>
      <c r="G43" s="35"/>
      <c r="H43" s="192">
        <v>12.5</v>
      </c>
      <c r="I43" s="193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1"/>
      <c r="H44" s="299">
        <f>(H10/H27+H29/H7+H33/H34)*H43</f>
        <v>23.269204482416658</v>
      </c>
      <c r="I44" s="300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A24:G24"/>
    <mergeCell ref="H24:I24"/>
    <mergeCell ref="A25:G25"/>
    <mergeCell ref="H25:I25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H30:I30"/>
    <mergeCell ref="A30:G30"/>
    <mergeCell ref="A29:G29"/>
    <mergeCell ref="H29:I29"/>
    <mergeCell ref="H19:I19"/>
    <mergeCell ref="A27:G27"/>
    <mergeCell ref="H27:I27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40:G40"/>
    <mergeCell ref="H40:I40"/>
    <mergeCell ref="A35:G35"/>
    <mergeCell ref="H35:I35"/>
    <mergeCell ref="A26:G26"/>
    <mergeCell ref="H26:I26"/>
    <mergeCell ref="A28:G28"/>
    <mergeCell ref="H28:I28"/>
    <mergeCell ref="H39:I39"/>
    <mergeCell ref="A38:G38"/>
    <mergeCell ref="H38:I38"/>
    <mergeCell ref="A39:G39"/>
    <mergeCell ref="A36:G36"/>
    <mergeCell ref="H36:I36"/>
    <mergeCell ref="A37:G37"/>
    <mergeCell ref="H37:I37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  <mergeCell ref="A33:G33"/>
    <mergeCell ref="H33:I33"/>
    <mergeCell ref="A34:G34"/>
    <mergeCell ref="H34:I34"/>
    <mergeCell ref="A31:G31"/>
    <mergeCell ref="H31:I31"/>
    <mergeCell ref="A32:G32"/>
    <mergeCell ref="H32:I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H20" sqref="H20:I20"/>
    </sheetView>
  </sheetViews>
  <sheetFormatPr defaultRowHeight="15" x14ac:dyDescent="0.25"/>
  <sheetData>
    <row r="1" spans="1:9" ht="18.75" x14ac:dyDescent="0.3">
      <c r="A1" s="14" t="s">
        <v>30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155</v>
      </c>
      <c r="B4" s="5"/>
      <c r="C4" s="5"/>
      <c r="D4" s="5"/>
      <c r="E4" s="5"/>
      <c r="F4" s="5"/>
      <c r="G4" s="5"/>
      <c r="H4" s="41">
        <v>323890.16000000003</v>
      </c>
      <c r="I4" s="42"/>
    </row>
    <row r="5" spans="1:9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9" x14ac:dyDescent="0.25">
      <c r="A6" s="4" t="s">
        <v>135</v>
      </c>
      <c r="B6" s="5"/>
      <c r="C6" s="5"/>
      <c r="D6" s="5"/>
      <c r="E6" s="5"/>
      <c r="F6" s="5"/>
      <c r="G6" s="6"/>
      <c r="H6" s="41">
        <v>49382.94</v>
      </c>
      <c r="I6" s="8"/>
    </row>
    <row r="7" spans="1:9" x14ac:dyDescent="0.25">
      <c r="A7" s="9" t="s">
        <v>1</v>
      </c>
      <c r="B7" s="10"/>
      <c r="C7" s="10"/>
      <c r="D7" s="10"/>
      <c r="E7" s="10"/>
      <c r="F7" s="10"/>
      <c r="G7" s="11"/>
      <c r="H7" s="46">
        <v>5221.1499999999996</v>
      </c>
      <c r="I7" s="47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6720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H11+H12+H13+H14+H15+H17+H18+H30+H20+H21+H22+H23+H24+H25+H26+H19</f>
        <v>58745.38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33" t="s">
        <v>52</v>
      </c>
      <c r="B19" s="34"/>
      <c r="C19" s="34"/>
      <c r="D19" s="34"/>
      <c r="E19" s="34"/>
      <c r="F19" s="34"/>
      <c r="G19" s="35"/>
      <c r="H19" s="36">
        <v>3888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2895.2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8378.7900000000009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43">
        <v>31067.24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9537.64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43080.21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66</v>
      </c>
      <c r="B29" s="57"/>
      <c r="C29" s="57"/>
      <c r="D29" s="57"/>
      <c r="E29" s="57"/>
      <c r="F29" s="57"/>
      <c r="G29" s="57"/>
      <c r="H29" s="59">
        <v>0</v>
      </c>
      <c r="I29" s="20"/>
    </row>
    <row r="30" spans="1:9" x14ac:dyDescent="0.25">
      <c r="A30" s="28" t="s">
        <v>73</v>
      </c>
      <c r="B30" s="29"/>
      <c r="C30" s="29"/>
      <c r="D30" s="29"/>
      <c r="E30" s="29"/>
      <c r="F30" s="29"/>
      <c r="G30" s="30"/>
      <c r="H30" s="108"/>
      <c r="I30" s="109"/>
    </row>
    <row r="31" spans="1:9" ht="15.75" thickBot="1" x14ac:dyDescent="0.3">
      <c r="A31" s="213"/>
      <c r="B31" s="213"/>
      <c r="C31" s="213"/>
      <c r="D31" s="213"/>
      <c r="E31" s="213"/>
      <c r="F31" s="213"/>
      <c r="G31" s="55"/>
      <c r="H31" s="54"/>
      <c r="I31" s="55"/>
    </row>
    <row r="32" spans="1:9" x14ac:dyDescent="0.25">
      <c r="A32" s="175" t="s">
        <v>146</v>
      </c>
      <c r="B32" s="176"/>
      <c r="C32" s="176"/>
      <c r="D32" s="176"/>
      <c r="E32" s="176"/>
      <c r="F32" s="176"/>
      <c r="G32" s="177"/>
      <c r="H32" s="168">
        <v>2895.3599999999997</v>
      </c>
      <c r="I32" s="169"/>
    </row>
    <row r="33" spans="1:9" x14ac:dyDescent="0.25">
      <c r="A33" s="4" t="s">
        <v>74</v>
      </c>
      <c r="B33" s="5"/>
      <c r="C33" s="5"/>
      <c r="D33" s="5"/>
      <c r="E33" s="5"/>
      <c r="F33" s="5"/>
      <c r="G33" s="6"/>
      <c r="H33" s="41">
        <v>7721.55</v>
      </c>
      <c r="I33" s="42"/>
    </row>
    <row r="34" spans="1:9" ht="15.75" thickBot="1" x14ac:dyDescent="0.3">
      <c r="A34" s="188" t="s">
        <v>75</v>
      </c>
      <c r="B34" s="189"/>
      <c r="C34" s="189"/>
      <c r="D34" s="189"/>
      <c r="E34" s="189"/>
      <c r="F34" s="189"/>
      <c r="G34" s="259"/>
      <c r="H34" s="190">
        <v>7823.58</v>
      </c>
      <c r="I34" s="191"/>
    </row>
    <row r="35" spans="1:9" ht="15.75" thickBot="1" x14ac:dyDescent="0.3">
      <c r="A35" s="54"/>
      <c r="B35" s="213"/>
      <c r="C35" s="213"/>
      <c r="D35" s="213"/>
      <c r="E35" s="213"/>
      <c r="F35" s="213"/>
      <c r="G35" s="55"/>
      <c r="H35" s="54"/>
      <c r="I35" s="55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8"/>
      <c r="H36" s="59">
        <f>H10+H29</f>
        <v>58745.38</v>
      </c>
      <c r="I36" s="60"/>
    </row>
    <row r="37" spans="1:9" x14ac:dyDescent="0.25">
      <c r="A37" s="61"/>
      <c r="B37" s="62"/>
      <c r="C37" s="62"/>
      <c r="D37" s="62"/>
      <c r="E37" s="62"/>
      <c r="F37" s="62"/>
      <c r="G37" s="63"/>
      <c r="H37" s="108"/>
      <c r="I37" s="109"/>
    </row>
    <row r="38" spans="1:9" x14ac:dyDescent="0.25">
      <c r="A38" s="4" t="s">
        <v>114</v>
      </c>
      <c r="B38" s="5"/>
      <c r="C38" s="5"/>
      <c r="D38" s="5"/>
      <c r="E38" s="5"/>
      <c r="F38" s="5"/>
      <c r="G38" s="5"/>
      <c r="H38" s="41">
        <f>H4+H10-H27</f>
        <v>339555.33</v>
      </c>
      <c r="I38" s="42"/>
    </row>
    <row r="39" spans="1:9" x14ac:dyDescent="0.25">
      <c r="A39" s="4" t="s">
        <v>90</v>
      </c>
      <c r="B39" s="5"/>
      <c r="C39" s="5"/>
      <c r="D39" s="5"/>
      <c r="E39" s="5"/>
      <c r="F39" s="5"/>
      <c r="G39" s="6"/>
      <c r="H39" s="41">
        <f>H6+H7+H8-H29</f>
        <v>61324.090000000004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5"/>
      <c r="H40" s="41">
        <f>H32+H33-H34</f>
        <v>2793.33</v>
      </c>
      <c r="I40" s="42"/>
    </row>
    <row r="41" spans="1:9" x14ac:dyDescent="0.25">
      <c r="A41" s="160"/>
      <c r="B41" s="162"/>
      <c r="C41" s="162"/>
      <c r="D41" s="162"/>
      <c r="E41" s="162"/>
      <c r="F41" s="162"/>
      <c r="G41" s="161"/>
      <c r="H41" s="160"/>
      <c r="I41" s="161"/>
    </row>
    <row r="42" spans="1:9" x14ac:dyDescent="0.25">
      <c r="A42" s="33" t="s">
        <v>15</v>
      </c>
      <c r="B42" s="34"/>
      <c r="C42" s="34"/>
      <c r="D42" s="34"/>
      <c r="E42" s="34"/>
      <c r="F42" s="34"/>
      <c r="G42" s="35"/>
      <c r="H42" s="43"/>
      <c r="I42" s="45"/>
    </row>
    <row r="43" spans="1:9" x14ac:dyDescent="0.25">
      <c r="A43" s="33" t="s">
        <v>16</v>
      </c>
      <c r="B43" s="34"/>
      <c r="C43" s="34"/>
      <c r="D43" s="34"/>
      <c r="E43" s="34"/>
      <c r="F43" s="34"/>
      <c r="G43" s="35"/>
      <c r="H43" s="192">
        <v>12.5</v>
      </c>
      <c r="I43" s="193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1"/>
      <c r="H44" s="113">
        <f>(H10/H27+H29/H7+H33/H34)*H43</f>
        <v>29.382333022311403</v>
      </c>
      <c r="I44" s="114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32:G32"/>
    <mergeCell ref="H32:I32"/>
    <mergeCell ref="A31:G31"/>
    <mergeCell ref="H31:I31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41:G41"/>
    <mergeCell ref="H41:I41"/>
    <mergeCell ref="A29:G29"/>
    <mergeCell ref="H29:I29"/>
    <mergeCell ref="H37:I37"/>
    <mergeCell ref="A36:G36"/>
    <mergeCell ref="H36:I36"/>
    <mergeCell ref="A37:G37"/>
    <mergeCell ref="A38:G38"/>
    <mergeCell ref="H38:I38"/>
    <mergeCell ref="A39:G39"/>
    <mergeCell ref="H39:I39"/>
    <mergeCell ref="A30:G30"/>
    <mergeCell ref="H30:I30"/>
    <mergeCell ref="A33:G33"/>
    <mergeCell ref="A47:C47"/>
    <mergeCell ref="G47:I47"/>
    <mergeCell ref="A42:G42"/>
    <mergeCell ref="H42:I42"/>
    <mergeCell ref="A43:G43"/>
    <mergeCell ref="H43:I43"/>
    <mergeCell ref="A44:G44"/>
    <mergeCell ref="H44:I44"/>
    <mergeCell ref="A35:G35"/>
    <mergeCell ref="H35:I35"/>
    <mergeCell ref="A40:G40"/>
    <mergeCell ref="H40:I40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H21" sqref="H21:I21"/>
    </sheetView>
  </sheetViews>
  <sheetFormatPr defaultRowHeight="15" x14ac:dyDescent="0.25"/>
  <sheetData>
    <row r="1" spans="1:9" ht="18.75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47" t="s">
        <v>2</v>
      </c>
      <c r="I3" s="148"/>
    </row>
    <row r="4" spans="1:9" x14ac:dyDescent="0.25">
      <c r="A4" s="4" t="s">
        <v>141</v>
      </c>
      <c r="B4" s="5"/>
      <c r="C4" s="5"/>
      <c r="D4" s="5"/>
      <c r="E4" s="5"/>
      <c r="F4" s="5"/>
      <c r="G4" s="6"/>
      <c r="H4" s="21">
        <v>266705.40999999992</v>
      </c>
      <c r="I4" s="146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135</v>
      </c>
      <c r="B6" s="71"/>
      <c r="C6" s="71"/>
      <c r="D6" s="71"/>
      <c r="E6" s="71"/>
      <c r="F6" s="71"/>
      <c r="G6" s="72"/>
      <c r="H6" s="41">
        <v>626054.57000000007</v>
      </c>
      <c r="I6" s="42"/>
    </row>
    <row r="7" spans="1:9" x14ac:dyDescent="0.25">
      <c r="A7" s="9" t="s">
        <v>33</v>
      </c>
      <c r="B7" s="10"/>
      <c r="C7" s="10"/>
      <c r="D7" s="10"/>
      <c r="E7" s="10"/>
      <c r="F7" s="10"/>
      <c r="G7" s="11"/>
      <c r="H7" s="12">
        <v>38408.28</v>
      </c>
      <c r="I7" s="1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7620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H11+H12+H13+H14+H15+H17+H18+H19+H31+H21+H22+H23+H24+H25+H26+H27+H20</f>
        <v>148739.44999999998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555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8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9" t="s">
        <v>9</v>
      </c>
      <c r="B18" s="10"/>
      <c r="C18" s="10"/>
      <c r="D18" s="10"/>
      <c r="E18" s="10"/>
      <c r="F18" s="10"/>
      <c r="G18" s="11"/>
      <c r="H18" s="12"/>
      <c r="I18" s="13"/>
    </row>
    <row r="19" spans="1:9" x14ac:dyDescent="0.25">
      <c r="A19" s="51" t="s">
        <v>0</v>
      </c>
      <c r="B19" s="52"/>
      <c r="C19" s="52"/>
      <c r="D19" s="52"/>
      <c r="E19" s="52"/>
      <c r="F19" s="52"/>
      <c r="G19" s="53"/>
      <c r="H19" s="12"/>
      <c r="I19" s="13"/>
    </row>
    <row r="20" spans="1:9" x14ac:dyDescent="0.25">
      <c r="A20" s="9" t="s">
        <v>52</v>
      </c>
      <c r="B20" s="10"/>
      <c r="C20" s="10"/>
      <c r="D20" s="10"/>
      <c r="E20" s="10"/>
      <c r="F20" s="10"/>
      <c r="G20" s="11"/>
      <c r="H20" s="36">
        <v>878.4</v>
      </c>
      <c r="I20" s="37"/>
    </row>
    <row r="21" spans="1:9" x14ac:dyDescent="0.25">
      <c r="A21" s="33" t="s">
        <v>11</v>
      </c>
      <c r="B21" s="34"/>
      <c r="C21" s="34"/>
      <c r="D21" s="34"/>
      <c r="E21" s="34"/>
      <c r="F21" s="34"/>
      <c r="G21" s="35"/>
      <c r="H21" s="36">
        <v>8843.52</v>
      </c>
      <c r="I21" s="37"/>
    </row>
    <row r="22" spans="1:9" x14ac:dyDescent="0.25">
      <c r="A22" s="33" t="s">
        <v>17</v>
      </c>
      <c r="B22" s="34"/>
      <c r="C22" s="34"/>
      <c r="D22" s="34"/>
      <c r="E22" s="34"/>
      <c r="F22" s="34"/>
      <c r="G22" s="35"/>
      <c r="H22" s="43"/>
      <c r="I22" s="45"/>
    </row>
    <row r="23" spans="1:9" x14ac:dyDescent="0.25">
      <c r="A23" s="33" t="s">
        <v>18</v>
      </c>
      <c r="B23" s="34"/>
      <c r="C23" s="34"/>
      <c r="D23" s="34"/>
      <c r="E23" s="34"/>
      <c r="F23" s="34"/>
      <c r="G23" s="35"/>
      <c r="H23" s="54"/>
      <c r="I23" s="55"/>
    </row>
    <row r="24" spans="1:9" x14ac:dyDescent="0.25">
      <c r="A24" s="33" t="s">
        <v>12</v>
      </c>
      <c r="B24" s="34"/>
      <c r="C24" s="34"/>
      <c r="D24" s="34"/>
      <c r="E24" s="34"/>
      <c r="F24" s="34"/>
      <c r="G24" s="35"/>
      <c r="H24" s="36">
        <v>23174.91</v>
      </c>
      <c r="I24" s="37"/>
    </row>
    <row r="25" spans="1:9" x14ac:dyDescent="0.25">
      <c r="A25" s="33" t="s">
        <v>50</v>
      </c>
      <c r="B25" s="34"/>
      <c r="C25" s="34"/>
      <c r="D25" s="34"/>
      <c r="E25" s="34"/>
      <c r="F25" s="34"/>
      <c r="G25" s="35"/>
      <c r="H25" s="43">
        <v>85928.93</v>
      </c>
      <c r="I25" s="45"/>
    </row>
    <row r="26" spans="1:9" x14ac:dyDescent="0.25">
      <c r="A26" s="33" t="s">
        <v>13</v>
      </c>
      <c r="B26" s="34"/>
      <c r="C26" s="34"/>
      <c r="D26" s="34"/>
      <c r="E26" s="34"/>
      <c r="F26" s="34"/>
      <c r="G26" s="35"/>
      <c r="H26" s="54">
        <v>26380.18</v>
      </c>
      <c r="I26" s="55"/>
    </row>
    <row r="27" spans="1:9" ht="15.75" thickBot="1" x14ac:dyDescent="0.3">
      <c r="A27" s="65" t="s">
        <v>49</v>
      </c>
      <c r="B27" s="66"/>
      <c r="C27" s="66"/>
      <c r="D27" s="66"/>
      <c r="E27" s="66"/>
      <c r="F27" s="66"/>
      <c r="G27" s="67"/>
      <c r="H27" s="68">
        <v>1618.2</v>
      </c>
      <c r="I27" s="69"/>
    </row>
    <row r="28" spans="1:9" ht="15.75" thickBot="1" x14ac:dyDescent="0.3">
      <c r="A28" s="23" t="s">
        <v>63</v>
      </c>
      <c r="B28" s="24"/>
      <c r="C28" s="24"/>
      <c r="D28" s="24"/>
      <c r="E28" s="24"/>
      <c r="F28" s="24"/>
      <c r="G28" s="25"/>
      <c r="H28" s="110">
        <v>181285.35</v>
      </c>
      <c r="I28" s="111"/>
    </row>
    <row r="29" spans="1:9" ht="15.75" thickBot="1" x14ac:dyDescent="0.3">
      <c r="A29" s="116"/>
      <c r="B29" s="117"/>
      <c r="C29" s="117"/>
      <c r="D29" s="117"/>
      <c r="E29" s="117"/>
      <c r="F29" s="117"/>
      <c r="G29" s="118"/>
      <c r="H29" s="116"/>
      <c r="I29" s="118"/>
    </row>
    <row r="30" spans="1:9" ht="15.75" thickBot="1" x14ac:dyDescent="0.3">
      <c r="A30" s="56" t="s">
        <v>76</v>
      </c>
      <c r="B30" s="57"/>
      <c r="C30" s="57"/>
      <c r="D30" s="57"/>
      <c r="E30" s="57"/>
      <c r="F30" s="57"/>
      <c r="G30" s="58"/>
      <c r="H30" s="59">
        <f>H32</f>
        <v>2257</v>
      </c>
      <c r="I30" s="60"/>
    </row>
    <row r="31" spans="1:9" x14ac:dyDescent="0.25">
      <c r="A31" s="154" t="s">
        <v>78</v>
      </c>
      <c r="B31" s="155"/>
      <c r="C31" s="155"/>
      <c r="D31" s="155"/>
      <c r="E31" s="155"/>
      <c r="F31" s="155"/>
      <c r="G31" s="301"/>
      <c r="H31" s="156"/>
      <c r="I31" s="157"/>
    </row>
    <row r="32" spans="1:9" x14ac:dyDescent="0.25">
      <c r="A32" s="33" t="s">
        <v>131</v>
      </c>
      <c r="B32" s="34"/>
      <c r="C32" s="34"/>
      <c r="D32" s="34"/>
      <c r="E32" s="34"/>
      <c r="F32" s="34"/>
      <c r="G32" s="35"/>
      <c r="H32" s="36">
        <v>2257</v>
      </c>
      <c r="I32" s="37"/>
    </row>
    <row r="33" spans="1:9" ht="15.75" thickBot="1" x14ac:dyDescent="0.3">
      <c r="A33" s="156"/>
      <c r="B33" s="187"/>
      <c r="C33" s="187"/>
      <c r="D33" s="187"/>
      <c r="E33" s="187"/>
      <c r="F33" s="187"/>
      <c r="G33" s="157"/>
      <c r="H33" s="156"/>
      <c r="I33" s="157"/>
    </row>
    <row r="34" spans="1:9" x14ac:dyDescent="0.25">
      <c r="A34" s="175" t="s">
        <v>146</v>
      </c>
      <c r="B34" s="176"/>
      <c r="C34" s="176"/>
      <c r="D34" s="176"/>
      <c r="E34" s="176"/>
      <c r="F34" s="176"/>
      <c r="G34" s="177"/>
      <c r="H34" s="168">
        <v>14865.220000000001</v>
      </c>
      <c r="I34" s="169"/>
    </row>
    <row r="35" spans="1:9" x14ac:dyDescent="0.25">
      <c r="A35" s="4" t="s">
        <v>74</v>
      </c>
      <c r="B35" s="5"/>
      <c r="C35" s="5"/>
      <c r="D35" s="5"/>
      <c r="E35" s="5"/>
      <c r="F35" s="5"/>
      <c r="G35" s="6"/>
      <c r="H35" s="41">
        <v>20164.45</v>
      </c>
      <c r="I35" s="42"/>
    </row>
    <row r="36" spans="1:9" ht="15.75" thickBot="1" x14ac:dyDescent="0.3">
      <c r="A36" s="188" t="s">
        <v>75</v>
      </c>
      <c r="B36" s="189"/>
      <c r="C36" s="189"/>
      <c r="D36" s="189"/>
      <c r="E36" s="189"/>
      <c r="F36" s="189"/>
      <c r="G36" s="259"/>
      <c r="H36" s="190">
        <v>21345.71</v>
      </c>
      <c r="I36" s="191"/>
    </row>
    <row r="37" spans="1:9" ht="15.75" thickBot="1" x14ac:dyDescent="0.3">
      <c r="A37" s="116"/>
      <c r="B37" s="117"/>
      <c r="C37" s="117"/>
      <c r="D37" s="117"/>
      <c r="E37" s="117"/>
      <c r="F37" s="117"/>
      <c r="G37" s="118"/>
      <c r="H37" s="116"/>
      <c r="I37" s="118"/>
    </row>
    <row r="38" spans="1:9" ht="15.75" thickBot="1" x14ac:dyDescent="0.3">
      <c r="A38" s="56" t="s">
        <v>14</v>
      </c>
      <c r="B38" s="57"/>
      <c r="C38" s="57"/>
      <c r="D38" s="57"/>
      <c r="E38" s="57"/>
      <c r="F38" s="57"/>
      <c r="G38" s="58"/>
      <c r="H38" s="59">
        <f>H10+H30</f>
        <v>150996.44999999998</v>
      </c>
      <c r="I38" s="60"/>
    </row>
    <row r="39" spans="1:9" x14ac:dyDescent="0.25">
      <c r="A39" s="61"/>
      <c r="B39" s="62"/>
      <c r="C39" s="62"/>
      <c r="D39" s="62"/>
      <c r="E39" s="62"/>
      <c r="F39" s="62"/>
      <c r="G39" s="63"/>
      <c r="H39" s="108"/>
      <c r="I39" s="109"/>
    </row>
    <row r="40" spans="1:9" x14ac:dyDescent="0.25">
      <c r="A40" s="4" t="s">
        <v>97</v>
      </c>
      <c r="B40" s="5"/>
      <c r="C40" s="5"/>
      <c r="D40" s="5"/>
      <c r="E40" s="5"/>
      <c r="F40" s="5"/>
      <c r="G40" s="6"/>
      <c r="H40" s="41">
        <f>H4+H10-H28</f>
        <v>234159.50999999986</v>
      </c>
      <c r="I40" s="42"/>
    </row>
    <row r="41" spans="1:9" x14ac:dyDescent="0.25">
      <c r="A41" s="4" t="s">
        <v>104</v>
      </c>
      <c r="B41" s="5"/>
      <c r="C41" s="5"/>
      <c r="D41" s="5"/>
      <c r="E41" s="5"/>
      <c r="F41" s="5"/>
      <c r="G41" s="6"/>
      <c r="H41" s="41">
        <f>H6+H7+H8-H30</f>
        <v>669825.85000000009</v>
      </c>
      <c r="I41" s="42"/>
    </row>
    <row r="42" spans="1:9" x14ac:dyDescent="0.25">
      <c r="A42" s="150" t="s">
        <v>99</v>
      </c>
      <c r="B42" s="5"/>
      <c r="C42" s="5"/>
      <c r="D42" s="5"/>
      <c r="E42" s="5"/>
      <c r="F42" s="5"/>
      <c r="G42" s="5"/>
      <c r="H42" s="41">
        <f>H34+H35-H36</f>
        <v>13683.96</v>
      </c>
      <c r="I42" s="42"/>
    </row>
    <row r="43" spans="1:9" x14ac:dyDescent="0.25">
      <c r="A43" s="102"/>
      <c r="B43" s="158"/>
      <c r="C43" s="158"/>
      <c r="D43" s="158"/>
      <c r="E43" s="158"/>
      <c r="F43" s="158"/>
      <c r="G43" s="103"/>
      <c r="H43" s="102"/>
      <c r="I43" s="103"/>
    </row>
    <row r="44" spans="1:9" x14ac:dyDescent="0.25">
      <c r="A44" s="9" t="s">
        <v>15</v>
      </c>
      <c r="B44" s="10"/>
      <c r="C44" s="10"/>
      <c r="D44" s="10"/>
      <c r="E44" s="10"/>
      <c r="F44" s="10"/>
      <c r="G44" s="11"/>
      <c r="H44" s="12"/>
      <c r="I44" s="13"/>
    </row>
    <row r="45" spans="1:9" x14ac:dyDescent="0.25">
      <c r="A45" s="33" t="s">
        <v>16</v>
      </c>
      <c r="B45" s="34"/>
      <c r="C45" s="34"/>
      <c r="D45" s="34"/>
      <c r="E45" s="34"/>
      <c r="F45" s="34"/>
      <c r="G45" s="35"/>
      <c r="H45" s="41">
        <v>16</v>
      </c>
      <c r="I45" s="42"/>
    </row>
    <row r="46" spans="1:9" ht="15.75" thickBot="1" x14ac:dyDescent="0.3">
      <c r="A46" s="79" t="s">
        <v>54</v>
      </c>
      <c r="B46" s="80"/>
      <c r="C46" s="80"/>
      <c r="D46" s="80"/>
      <c r="E46" s="80"/>
      <c r="F46" s="80"/>
      <c r="G46" s="81"/>
      <c r="H46" s="113">
        <f>(H10/H28+H30/H7+H35/H36)*H45</f>
        <v>29.182325470431032</v>
      </c>
      <c r="I46" s="114"/>
    </row>
    <row r="49" spans="1:9" x14ac:dyDescent="0.25">
      <c r="A49" s="73" t="s">
        <v>19</v>
      </c>
      <c r="B49" s="73"/>
      <c r="C49" s="73"/>
      <c r="G49" s="73" t="s">
        <v>20</v>
      </c>
      <c r="H49" s="73"/>
      <c r="I49" s="73"/>
    </row>
    <row r="51" spans="1:9" s="3" customFormat="1" x14ac:dyDescent="0.25">
      <c r="A51" s="296"/>
      <c r="B51" s="296"/>
      <c r="C51" s="296"/>
      <c r="D51" s="296"/>
      <c r="E51" s="296"/>
      <c r="F51" s="296"/>
      <c r="G51" s="296"/>
      <c r="H51" s="302"/>
      <c r="I51" s="302"/>
    </row>
    <row r="52" spans="1:9" s="3" customFormat="1" x14ac:dyDescent="0.25">
      <c r="A52" s="171"/>
      <c r="B52" s="171"/>
      <c r="C52" s="171"/>
      <c r="D52" s="171"/>
      <c r="E52" s="171"/>
      <c r="F52" s="171"/>
      <c r="G52" s="171"/>
      <c r="H52" s="171"/>
      <c r="I52" s="171"/>
    </row>
    <row r="53" spans="1:9" s="3" customFormat="1" x14ac:dyDescent="0.25">
      <c r="A53" s="75"/>
      <c r="B53" s="75"/>
      <c r="C53" s="75"/>
      <c r="D53" s="75"/>
      <c r="E53" s="75"/>
      <c r="F53" s="75"/>
      <c r="G53" s="75"/>
      <c r="H53" s="213"/>
      <c r="I53" s="213"/>
    </row>
    <row r="54" spans="1:9" s="3" customFormat="1" x14ac:dyDescent="0.25">
      <c r="A54" s="75"/>
      <c r="B54" s="75"/>
      <c r="C54" s="75"/>
      <c r="D54" s="75"/>
      <c r="E54" s="75"/>
      <c r="F54" s="75"/>
      <c r="G54" s="75"/>
      <c r="H54" s="302"/>
      <c r="I54" s="302"/>
    </row>
    <row r="55" spans="1:9" s="3" customFormat="1" x14ac:dyDescent="0.25">
      <c r="A55" s="75"/>
      <c r="B55" s="75"/>
      <c r="C55" s="75"/>
      <c r="D55" s="75"/>
      <c r="E55" s="75"/>
      <c r="F55" s="75"/>
      <c r="G55" s="75"/>
      <c r="H55" s="302"/>
      <c r="I55" s="302"/>
    </row>
    <row r="58" spans="1:9" x14ac:dyDescent="0.25">
      <c r="A58" s="73"/>
      <c r="B58" s="73"/>
      <c r="C58" s="73"/>
      <c r="G58" s="73"/>
      <c r="H58" s="73"/>
      <c r="I58" s="73"/>
    </row>
  </sheetData>
  <mergeCells count="102">
    <mergeCell ref="A52:G52"/>
    <mergeCell ref="H52:I52"/>
    <mergeCell ref="A58:C58"/>
    <mergeCell ref="G58:I58"/>
    <mergeCell ref="A53:G53"/>
    <mergeCell ref="H53:I53"/>
    <mergeCell ref="A54:G54"/>
    <mergeCell ref="H54:I54"/>
    <mergeCell ref="A55:G55"/>
    <mergeCell ref="H55:I55"/>
    <mergeCell ref="A41:G41"/>
    <mergeCell ref="H41:I41"/>
    <mergeCell ref="A43:G43"/>
    <mergeCell ref="H43:I43"/>
    <mergeCell ref="A44:G44"/>
    <mergeCell ref="H44:I44"/>
    <mergeCell ref="A42:G42"/>
    <mergeCell ref="H42:I42"/>
    <mergeCell ref="A51:G51"/>
    <mergeCell ref="H51:I51"/>
    <mergeCell ref="A45:G45"/>
    <mergeCell ref="H45:I45"/>
    <mergeCell ref="A46:G46"/>
    <mergeCell ref="H46:I46"/>
    <mergeCell ref="A49:C49"/>
    <mergeCell ref="G49:I49"/>
    <mergeCell ref="A39:G39"/>
    <mergeCell ref="H39:I39"/>
    <mergeCell ref="A40:G40"/>
    <mergeCell ref="H40:I40"/>
    <mergeCell ref="A28:G28"/>
    <mergeCell ref="H28:I28"/>
    <mergeCell ref="A29:G29"/>
    <mergeCell ref="H29:I29"/>
    <mergeCell ref="A30:G30"/>
    <mergeCell ref="H30:I30"/>
    <mergeCell ref="A36:G36"/>
    <mergeCell ref="H36:I36"/>
    <mergeCell ref="A37:G37"/>
    <mergeCell ref="H37:I37"/>
    <mergeCell ref="A35:G35"/>
    <mergeCell ref="H35:I35"/>
    <mergeCell ref="A38:G38"/>
    <mergeCell ref="H38:I38"/>
    <mergeCell ref="A34:G34"/>
    <mergeCell ref="H34:I34"/>
    <mergeCell ref="A31:G31"/>
    <mergeCell ref="H31:I31"/>
    <mergeCell ref="A23:G23"/>
    <mergeCell ref="H23:I23"/>
    <mergeCell ref="A24:G24"/>
    <mergeCell ref="A26:G26"/>
    <mergeCell ref="H24:I24"/>
    <mergeCell ref="A25:G25"/>
    <mergeCell ref="A33:G33"/>
    <mergeCell ref="H33:I33"/>
    <mergeCell ref="A27:G27"/>
    <mergeCell ref="H27:I27"/>
    <mergeCell ref="H26:I26"/>
    <mergeCell ref="A32:G32"/>
    <mergeCell ref="H32:I32"/>
    <mergeCell ref="H25:I25"/>
    <mergeCell ref="A12:G12"/>
    <mergeCell ref="H12:I12"/>
    <mergeCell ref="A15:G16"/>
    <mergeCell ref="H15:I16"/>
    <mergeCell ref="A21:G21"/>
    <mergeCell ref="H21:I21"/>
    <mergeCell ref="A13:G13"/>
    <mergeCell ref="H13:I13"/>
    <mergeCell ref="A14:G14"/>
    <mergeCell ref="H14:I14"/>
    <mergeCell ref="A17:G17"/>
    <mergeCell ref="H17:I17"/>
    <mergeCell ref="A18:G18"/>
    <mergeCell ref="H18:I18"/>
    <mergeCell ref="A19:G19"/>
    <mergeCell ref="H19:I19"/>
    <mergeCell ref="H22:I22"/>
    <mergeCell ref="A20:G20"/>
    <mergeCell ref="H20:I20"/>
    <mergeCell ref="A22:G22"/>
    <mergeCell ref="A7:G7"/>
    <mergeCell ref="H9:I9"/>
    <mergeCell ref="A10:G10"/>
    <mergeCell ref="H10:I10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7:I7"/>
    <mergeCell ref="A5:G5"/>
    <mergeCell ref="H5:I5"/>
    <mergeCell ref="A6:G6"/>
    <mergeCell ref="H6:I6"/>
    <mergeCell ref="A11:G11"/>
    <mergeCell ref="H11:I1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workbookViewId="0">
      <selection activeCell="L41" sqref="L41"/>
    </sheetView>
  </sheetViews>
  <sheetFormatPr defaultRowHeight="15" x14ac:dyDescent="0.25"/>
  <sheetData>
    <row r="1" spans="1:9" ht="18.75" x14ac:dyDescent="0.3">
      <c r="A1" s="14" t="s">
        <v>29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97">
        <v>150119.78999999995</v>
      </c>
      <c r="I4" s="178"/>
    </row>
    <row r="5" spans="1:9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9" x14ac:dyDescent="0.25">
      <c r="A6" s="4" t="s">
        <v>135</v>
      </c>
      <c r="B6" s="5"/>
      <c r="C6" s="5"/>
      <c r="D6" s="5"/>
      <c r="E6" s="5"/>
      <c r="F6" s="5"/>
      <c r="G6" s="6"/>
      <c r="H6" s="7">
        <v>177276.78999999998</v>
      </c>
      <c r="I6" s="8"/>
    </row>
    <row r="7" spans="1:9" x14ac:dyDescent="0.25">
      <c r="A7" s="33" t="s">
        <v>1</v>
      </c>
      <c r="B7" s="34"/>
      <c r="C7" s="34"/>
      <c r="D7" s="34"/>
      <c r="E7" s="34"/>
      <c r="F7" s="34"/>
      <c r="G7" s="35"/>
      <c r="H7" s="12">
        <v>22667.33</v>
      </c>
      <c r="I7" s="1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1020</v>
      </c>
      <c r="I8" s="37"/>
    </row>
    <row r="9" spans="1:9" ht="15.75" thickBot="1" x14ac:dyDescent="0.3">
      <c r="A9" s="33"/>
      <c r="B9" s="34"/>
      <c r="C9" s="34"/>
      <c r="D9" s="34"/>
      <c r="E9" s="34"/>
      <c r="F9" s="34"/>
      <c r="G9" s="35"/>
      <c r="H9" s="43"/>
      <c r="I9" s="45"/>
    </row>
    <row r="10" spans="1:9" ht="15.75" thickBot="1" x14ac:dyDescent="0.3">
      <c r="A10" s="23" t="s">
        <v>65</v>
      </c>
      <c r="B10" s="24"/>
      <c r="C10" s="24"/>
      <c r="D10" s="24"/>
      <c r="E10" s="24"/>
      <c r="F10" s="24"/>
      <c r="G10" s="151"/>
      <c r="H10" s="26">
        <f>H11+H12+H13+H14+H15+H17+H18+H19+H31+H21+H22+H23+H24+H25+H26+H27+H20</f>
        <v>103057.14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29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8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9" t="s">
        <v>9</v>
      </c>
      <c r="B18" s="10"/>
      <c r="C18" s="10"/>
      <c r="D18" s="10"/>
      <c r="E18" s="10"/>
      <c r="F18" s="10"/>
      <c r="G18" s="149"/>
      <c r="H18" s="12"/>
      <c r="I18" s="13"/>
    </row>
    <row r="19" spans="1:9" x14ac:dyDescent="0.25">
      <c r="A19" s="224" t="s">
        <v>0</v>
      </c>
      <c r="B19" s="225"/>
      <c r="C19" s="225"/>
      <c r="D19" s="225"/>
      <c r="E19" s="225"/>
      <c r="F19" s="225"/>
      <c r="G19" s="293"/>
      <c r="H19" s="12"/>
      <c r="I19" s="13"/>
    </row>
    <row r="20" spans="1:9" x14ac:dyDescent="0.25">
      <c r="A20" s="9" t="s">
        <v>52</v>
      </c>
      <c r="B20" s="10"/>
      <c r="C20" s="10"/>
      <c r="D20" s="10"/>
      <c r="E20" s="10"/>
      <c r="F20" s="10"/>
      <c r="G20" s="11"/>
      <c r="H20" s="36">
        <v>1305</v>
      </c>
      <c r="I20" s="37"/>
    </row>
    <row r="21" spans="1:9" x14ac:dyDescent="0.25">
      <c r="A21" s="33" t="s">
        <v>11</v>
      </c>
      <c r="B21" s="34"/>
      <c r="C21" s="34"/>
      <c r="D21" s="34"/>
      <c r="E21" s="34"/>
      <c r="F21" s="34"/>
      <c r="G21" s="34"/>
      <c r="H21" s="36">
        <v>4211.2</v>
      </c>
      <c r="I21" s="37"/>
    </row>
    <row r="22" spans="1:9" x14ac:dyDescent="0.25">
      <c r="A22" s="33" t="s">
        <v>17</v>
      </c>
      <c r="B22" s="34"/>
      <c r="C22" s="34"/>
      <c r="D22" s="34"/>
      <c r="E22" s="34"/>
      <c r="F22" s="34"/>
      <c r="G22" s="34"/>
      <c r="H22" s="43"/>
      <c r="I22" s="45"/>
    </row>
    <row r="23" spans="1:9" x14ac:dyDescent="0.25">
      <c r="A23" s="33" t="s">
        <v>18</v>
      </c>
      <c r="B23" s="34"/>
      <c r="C23" s="34"/>
      <c r="D23" s="34"/>
      <c r="E23" s="34"/>
      <c r="F23" s="34"/>
      <c r="G23" s="34"/>
      <c r="H23" s="54"/>
      <c r="I23" s="55"/>
    </row>
    <row r="24" spans="1:9" x14ac:dyDescent="0.25">
      <c r="A24" s="33" t="s">
        <v>12</v>
      </c>
      <c r="B24" s="34"/>
      <c r="C24" s="34"/>
      <c r="D24" s="34"/>
      <c r="E24" s="34"/>
      <c r="F24" s="34"/>
      <c r="G24" s="34"/>
      <c r="H24" s="43">
        <v>16175.16</v>
      </c>
      <c r="I24" s="45"/>
    </row>
    <row r="25" spans="1:9" x14ac:dyDescent="0.25">
      <c r="A25" s="33" t="s">
        <v>50</v>
      </c>
      <c r="B25" s="34"/>
      <c r="C25" s="34"/>
      <c r="D25" s="34"/>
      <c r="E25" s="34"/>
      <c r="F25" s="34"/>
      <c r="G25" s="34"/>
      <c r="H25" s="43">
        <v>59974.96</v>
      </c>
      <c r="I25" s="45"/>
    </row>
    <row r="26" spans="1:9" x14ac:dyDescent="0.25">
      <c r="A26" s="33" t="s">
        <v>13</v>
      </c>
      <c r="B26" s="34"/>
      <c r="C26" s="34"/>
      <c r="D26" s="34"/>
      <c r="E26" s="34"/>
      <c r="F26" s="34"/>
      <c r="G26" s="34"/>
      <c r="H26" s="54">
        <v>18412.310000000001</v>
      </c>
      <c r="I26" s="55"/>
    </row>
    <row r="27" spans="1:9" ht="15.75" thickBot="1" x14ac:dyDescent="0.3">
      <c r="A27" s="65" t="s">
        <v>49</v>
      </c>
      <c r="B27" s="66"/>
      <c r="C27" s="66"/>
      <c r="D27" s="66"/>
      <c r="E27" s="66"/>
      <c r="F27" s="66"/>
      <c r="G27" s="66"/>
      <c r="H27" s="68">
        <v>1618.2</v>
      </c>
      <c r="I27" s="69"/>
    </row>
    <row r="28" spans="1:9" ht="15.75" thickBot="1" x14ac:dyDescent="0.3">
      <c r="A28" s="23" t="s">
        <v>63</v>
      </c>
      <c r="B28" s="24"/>
      <c r="C28" s="24"/>
      <c r="D28" s="24"/>
      <c r="E28" s="24"/>
      <c r="F28" s="24"/>
      <c r="G28" s="25"/>
      <c r="H28" s="110">
        <v>89385.62</v>
      </c>
      <c r="I28" s="111"/>
    </row>
    <row r="29" spans="1:9" ht="15.75" thickBot="1" x14ac:dyDescent="0.3">
      <c r="A29" s="16"/>
      <c r="B29" s="17"/>
      <c r="C29" s="17"/>
      <c r="D29" s="17"/>
      <c r="E29" s="17"/>
      <c r="F29" s="17"/>
      <c r="G29" s="18"/>
      <c r="H29" s="16"/>
      <c r="I29" s="18"/>
    </row>
    <row r="30" spans="1:9" ht="15.75" thickBot="1" x14ac:dyDescent="0.3">
      <c r="A30" s="56" t="s">
        <v>76</v>
      </c>
      <c r="B30" s="253"/>
      <c r="C30" s="253"/>
      <c r="D30" s="253"/>
      <c r="E30" s="253"/>
      <c r="F30" s="253"/>
      <c r="G30" s="254"/>
      <c r="H30" s="59">
        <v>0</v>
      </c>
      <c r="I30" s="60"/>
    </row>
    <row r="31" spans="1:9" x14ac:dyDescent="0.25">
      <c r="A31" s="137" t="s">
        <v>77</v>
      </c>
      <c r="B31" s="138"/>
      <c r="C31" s="138"/>
      <c r="D31" s="138"/>
      <c r="E31" s="138"/>
      <c r="F31" s="138"/>
      <c r="G31" s="139"/>
      <c r="H31" s="43"/>
      <c r="I31" s="45"/>
    </row>
    <row r="32" spans="1:9" ht="15.75" thickBot="1" x14ac:dyDescent="0.3">
      <c r="A32" s="303"/>
      <c r="B32" s="304"/>
      <c r="C32" s="304"/>
      <c r="D32" s="304"/>
      <c r="E32" s="304"/>
      <c r="F32" s="304"/>
      <c r="G32" s="305"/>
      <c r="H32" s="280"/>
      <c r="I32" s="281"/>
    </row>
    <row r="33" spans="1:9" x14ac:dyDescent="0.25">
      <c r="A33" s="241" t="s">
        <v>146</v>
      </c>
      <c r="B33" s="242"/>
      <c r="C33" s="242"/>
      <c r="D33" s="242"/>
      <c r="E33" s="242"/>
      <c r="F33" s="242"/>
      <c r="G33" s="243"/>
      <c r="H33" s="168">
        <v>7391.5300000000007</v>
      </c>
      <c r="I33" s="169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41">
        <v>14313.6</v>
      </c>
      <c r="I34" s="42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90">
        <v>13626.05</v>
      </c>
      <c r="I35" s="191"/>
    </row>
    <row r="36" spans="1:9" ht="15.75" thickBot="1" x14ac:dyDescent="0.3">
      <c r="A36" s="306"/>
      <c r="B36" s="307"/>
      <c r="C36" s="307"/>
      <c r="D36" s="307"/>
      <c r="E36" s="307"/>
      <c r="F36" s="307"/>
      <c r="G36" s="308"/>
      <c r="H36" s="282"/>
      <c r="I36" s="283"/>
    </row>
    <row r="37" spans="1:9" ht="15.75" thickBot="1" x14ac:dyDescent="0.3">
      <c r="A37" s="92" t="s">
        <v>14</v>
      </c>
      <c r="B37" s="93"/>
      <c r="C37" s="93"/>
      <c r="D37" s="93"/>
      <c r="E37" s="93"/>
      <c r="F37" s="93"/>
      <c r="G37" s="93"/>
      <c r="H37" s="59">
        <f>H10+H30</f>
        <v>103057.14</v>
      </c>
      <c r="I37" s="60"/>
    </row>
    <row r="38" spans="1:9" x14ac:dyDescent="0.25">
      <c r="A38" s="54"/>
      <c r="B38" s="213"/>
      <c r="C38" s="213"/>
      <c r="D38" s="213"/>
      <c r="E38" s="213"/>
      <c r="F38" s="213"/>
      <c r="G38" s="213"/>
      <c r="H38" s="95"/>
      <c r="I38" s="96"/>
    </row>
    <row r="39" spans="1:9" x14ac:dyDescent="0.25">
      <c r="A39" s="4" t="s">
        <v>97</v>
      </c>
      <c r="B39" s="5"/>
      <c r="C39" s="5"/>
      <c r="D39" s="5"/>
      <c r="E39" s="5"/>
      <c r="F39" s="5"/>
      <c r="G39" s="5"/>
      <c r="H39" s="41">
        <f>H4+H10-H28</f>
        <v>163791.30999999994</v>
      </c>
      <c r="I39" s="42"/>
    </row>
    <row r="40" spans="1:9" x14ac:dyDescent="0.25">
      <c r="A40" s="4" t="s">
        <v>104</v>
      </c>
      <c r="B40" s="5"/>
      <c r="C40" s="5"/>
      <c r="D40" s="5"/>
      <c r="E40" s="5"/>
      <c r="F40" s="5"/>
      <c r="G40" s="5"/>
      <c r="H40" s="41">
        <f>H6+H7+H8-H30</f>
        <v>200964.12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8079.0800000000017</v>
      </c>
      <c r="I41" s="42"/>
    </row>
    <row r="42" spans="1:9" x14ac:dyDescent="0.25">
      <c r="A42" s="7"/>
      <c r="B42" s="112"/>
      <c r="C42" s="112"/>
      <c r="D42" s="112"/>
      <c r="E42" s="112"/>
      <c r="F42" s="112"/>
      <c r="G42" s="112"/>
      <c r="H42" s="7"/>
      <c r="I42" s="8"/>
    </row>
    <row r="43" spans="1:9" x14ac:dyDescent="0.25">
      <c r="A43" s="295" t="s">
        <v>15</v>
      </c>
      <c r="B43" s="296"/>
      <c r="C43" s="296"/>
      <c r="D43" s="296"/>
      <c r="E43" s="296"/>
      <c r="F43" s="296"/>
      <c r="G43" s="296"/>
      <c r="H43" s="43"/>
      <c r="I43" s="45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41">
        <v>14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0"/>
      <c r="H45" s="113">
        <f>(H10/H28+H30/H7+H34/H35)*H44</f>
        <v>30.847717297936349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  <row r="50" spans="1:9" x14ac:dyDescent="0.25">
      <c r="A50" s="171"/>
      <c r="B50" s="171"/>
      <c r="C50" s="171"/>
      <c r="D50" s="171"/>
      <c r="E50" s="171"/>
      <c r="F50" s="171"/>
      <c r="G50" s="171"/>
      <c r="H50" s="171"/>
      <c r="I50" s="171"/>
    </row>
    <row r="51" spans="1:9" x14ac:dyDescent="0.25">
      <c r="A51" s="296"/>
      <c r="B51" s="296"/>
      <c r="C51" s="296"/>
      <c r="D51" s="296"/>
      <c r="E51" s="296"/>
      <c r="F51" s="296"/>
      <c r="G51" s="296"/>
      <c r="H51" s="213"/>
      <c r="I51" s="213"/>
    </row>
    <row r="52" spans="1:9" x14ac:dyDescent="0.25">
      <c r="A52" s="75"/>
      <c r="B52" s="75"/>
      <c r="C52" s="75"/>
      <c r="D52" s="75"/>
      <c r="E52" s="75"/>
      <c r="F52" s="75"/>
      <c r="G52" s="75"/>
      <c r="H52" s="302"/>
      <c r="I52" s="302"/>
    </row>
    <row r="53" spans="1:9" x14ac:dyDescent="0.25">
      <c r="A53" s="75"/>
      <c r="B53" s="75"/>
      <c r="C53" s="75"/>
      <c r="D53" s="75"/>
      <c r="E53" s="75"/>
      <c r="F53" s="75"/>
      <c r="G53" s="75"/>
      <c r="H53" s="302"/>
      <c r="I53" s="302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213"/>
      <c r="B56" s="213"/>
      <c r="C56" s="213"/>
      <c r="D56" s="3"/>
      <c r="E56" s="3"/>
      <c r="F56" s="3"/>
      <c r="G56" s="213"/>
      <c r="H56" s="213"/>
      <c r="I56" s="213"/>
    </row>
  </sheetData>
  <mergeCells count="98">
    <mergeCell ref="A36:G36"/>
    <mergeCell ref="H36:I36"/>
    <mergeCell ref="A41:G41"/>
    <mergeCell ref="H41:I41"/>
    <mergeCell ref="A34:G34"/>
    <mergeCell ref="H34:I34"/>
    <mergeCell ref="A35:G35"/>
    <mergeCell ref="H35:I35"/>
    <mergeCell ref="A37:G37"/>
    <mergeCell ref="H37:I37"/>
    <mergeCell ref="A38:G38"/>
    <mergeCell ref="H38:I38"/>
    <mergeCell ref="A39:G39"/>
    <mergeCell ref="H39:I39"/>
    <mergeCell ref="A32:G32"/>
    <mergeCell ref="H32:I32"/>
    <mergeCell ref="A53:G53"/>
    <mergeCell ref="H53:I53"/>
    <mergeCell ref="A56:C56"/>
    <mergeCell ref="G56:I56"/>
    <mergeCell ref="A51:G51"/>
    <mergeCell ref="H51:I51"/>
    <mergeCell ref="A48:C48"/>
    <mergeCell ref="G48:I48"/>
    <mergeCell ref="A52:G52"/>
    <mergeCell ref="H52:I52"/>
    <mergeCell ref="A44:G44"/>
    <mergeCell ref="H44:I44"/>
    <mergeCell ref="A45:G45"/>
    <mergeCell ref="H45:I45"/>
    <mergeCell ref="A50:G50"/>
    <mergeCell ref="H50:I50"/>
    <mergeCell ref="A40:G40"/>
    <mergeCell ref="H40:I40"/>
    <mergeCell ref="A42:G42"/>
    <mergeCell ref="H42:I42"/>
    <mergeCell ref="A43:G43"/>
    <mergeCell ref="H43:I43"/>
    <mergeCell ref="A29:G29"/>
    <mergeCell ref="H29:I29"/>
    <mergeCell ref="A25:G25"/>
    <mergeCell ref="H25:I25"/>
    <mergeCell ref="A27:G27"/>
    <mergeCell ref="H27:I27"/>
    <mergeCell ref="A28:G28"/>
    <mergeCell ref="H28:I28"/>
    <mergeCell ref="A26:G26"/>
    <mergeCell ref="H26:I26"/>
    <mergeCell ref="A19:G19"/>
    <mergeCell ref="H19:I19"/>
    <mergeCell ref="A20:G20"/>
    <mergeCell ref="H20:I20"/>
    <mergeCell ref="A31:G31"/>
    <mergeCell ref="H31:I31"/>
    <mergeCell ref="A23:G23"/>
    <mergeCell ref="H23:I23"/>
    <mergeCell ref="A24:G24"/>
    <mergeCell ref="H24:I24"/>
    <mergeCell ref="A30:G30"/>
    <mergeCell ref="H30:I30"/>
    <mergeCell ref="A21:G21"/>
    <mergeCell ref="H21:I21"/>
    <mergeCell ref="A22:G22"/>
    <mergeCell ref="H22:I22"/>
    <mergeCell ref="A15:G16"/>
    <mergeCell ref="H15:I16"/>
    <mergeCell ref="A17:G17"/>
    <mergeCell ref="H17:I17"/>
    <mergeCell ref="A18:G18"/>
    <mergeCell ref="H18:I18"/>
    <mergeCell ref="A10:G10"/>
    <mergeCell ref="H10:I10"/>
    <mergeCell ref="A13:G13"/>
    <mergeCell ref="H13:I13"/>
    <mergeCell ref="A14:G14"/>
    <mergeCell ref="H14:I14"/>
    <mergeCell ref="A1:I1"/>
    <mergeCell ref="C2:F2"/>
    <mergeCell ref="A3:G3"/>
    <mergeCell ref="H3:I3"/>
    <mergeCell ref="A4:G4"/>
    <mergeCell ref="H4:I4"/>
    <mergeCell ref="A33:G33"/>
    <mergeCell ref="H33:I33"/>
    <mergeCell ref="A5:G5"/>
    <mergeCell ref="H5:I5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H20" sqref="H20:I20"/>
    </sheetView>
  </sheetViews>
  <sheetFormatPr defaultRowHeight="15" x14ac:dyDescent="0.25"/>
  <sheetData>
    <row r="1" spans="1:9" ht="18.75" x14ac:dyDescent="0.3">
      <c r="A1" s="14" t="s">
        <v>69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47" t="s">
        <v>2</v>
      </c>
      <c r="I3" s="148"/>
    </row>
    <row r="4" spans="1:9" x14ac:dyDescent="0.25">
      <c r="A4" s="175" t="s">
        <v>134</v>
      </c>
      <c r="B4" s="176"/>
      <c r="C4" s="176"/>
      <c r="D4" s="176"/>
      <c r="E4" s="176"/>
      <c r="F4" s="176"/>
      <c r="G4" s="177"/>
      <c r="H4" s="7">
        <v>182922.86</v>
      </c>
      <c r="I4" s="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158</v>
      </c>
      <c r="B6" s="71"/>
      <c r="C6" s="71"/>
      <c r="D6" s="71"/>
      <c r="E6" s="71"/>
      <c r="F6" s="71"/>
      <c r="G6" s="72"/>
      <c r="H6" s="41">
        <v>128686</v>
      </c>
      <c r="I6" s="42"/>
    </row>
    <row r="7" spans="1:9" x14ac:dyDescent="0.25">
      <c r="A7" s="9" t="s">
        <v>53</v>
      </c>
      <c r="B7" s="10"/>
      <c r="C7" s="10"/>
      <c r="D7" s="10"/>
      <c r="E7" s="10"/>
      <c r="F7" s="10"/>
      <c r="G7" s="11"/>
      <c r="H7" s="36">
        <v>2640</v>
      </c>
      <c r="I7" s="37"/>
    </row>
    <row r="8" spans="1:9" ht="15.75" thickBot="1" x14ac:dyDescent="0.3">
      <c r="A8" s="9"/>
      <c r="B8" s="10"/>
      <c r="C8" s="10"/>
      <c r="D8" s="10"/>
      <c r="E8" s="10"/>
      <c r="F8" s="10"/>
      <c r="G8" s="11"/>
      <c r="H8" s="12"/>
      <c r="I8" s="13"/>
    </row>
    <row r="9" spans="1:9" ht="15.75" thickBot="1" x14ac:dyDescent="0.3">
      <c r="A9" s="23" t="s">
        <v>70</v>
      </c>
      <c r="B9" s="24"/>
      <c r="C9" s="24"/>
      <c r="D9" s="24"/>
      <c r="E9" s="24"/>
      <c r="F9" s="24"/>
      <c r="G9" s="25"/>
      <c r="H9" s="26">
        <f>H10+H11+H12+H13+H14+H16+H17+H18+H30+H20+H21+H22+H23+H24+H25+H26+H19</f>
        <v>114463.54</v>
      </c>
      <c r="I9" s="107"/>
    </row>
    <row r="10" spans="1:9" x14ac:dyDescent="0.25">
      <c r="A10" s="28" t="s">
        <v>3</v>
      </c>
      <c r="B10" s="29"/>
      <c r="C10" s="29"/>
      <c r="D10" s="29"/>
      <c r="E10" s="29"/>
      <c r="F10" s="29"/>
      <c r="G10" s="30"/>
      <c r="H10" s="31"/>
      <c r="I10" s="32"/>
    </row>
    <row r="11" spans="1:9" x14ac:dyDescent="0.25">
      <c r="A11" s="9" t="s">
        <v>4</v>
      </c>
      <c r="B11" s="10"/>
      <c r="C11" s="10"/>
      <c r="D11" s="10"/>
      <c r="E11" s="10"/>
      <c r="F11" s="10"/>
      <c r="G11" s="11"/>
      <c r="H11" s="12"/>
      <c r="I11" s="13"/>
    </row>
    <row r="12" spans="1:9" x14ac:dyDescent="0.25">
      <c r="A12" s="9" t="s">
        <v>5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6</v>
      </c>
      <c r="B13" s="10"/>
      <c r="C13" s="10"/>
      <c r="D13" s="10"/>
      <c r="E13" s="10"/>
      <c r="F13" s="10"/>
      <c r="G13" s="11"/>
      <c r="H13" s="12">
        <v>1360.31</v>
      </c>
      <c r="I13" s="13"/>
    </row>
    <row r="14" spans="1:9" x14ac:dyDescent="0.25">
      <c r="A14" s="48" t="s">
        <v>7</v>
      </c>
      <c r="B14" s="49"/>
      <c r="C14" s="49"/>
      <c r="D14" s="49"/>
      <c r="E14" s="49"/>
      <c r="F14" s="49"/>
      <c r="G14" s="50"/>
      <c r="H14" s="12"/>
      <c r="I14" s="13"/>
    </row>
    <row r="15" spans="1:9" x14ac:dyDescent="0.25">
      <c r="A15" s="48"/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9" t="s">
        <v>8</v>
      </c>
      <c r="B16" s="10"/>
      <c r="C16" s="10"/>
      <c r="D16" s="10"/>
      <c r="E16" s="10"/>
      <c r="F16" s="10"/>
      <c r="G16" s="11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36">
        <v>1836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3053.12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130">
        <v>18233.52</v>
      </c>
      <c r="I23" s="131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36">
        <v>67607.03</v>
      </c>
      <c r="I24" s="37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280">
        <v>20755.36</v>
      </c>
      <c r="I25" s="281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104713.12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v>0</v>
      </c>
      <c r="I29" s="60"/>
    </row>
    <row r="30" spans="1:9" x14ac:dyDescent="0.25">
      <c r="A30" s="28" t="s">
        <v>78</v>
      </c>
      <c r="B30" s="29"/>
      <c r="C30" s="29"/>
      <c r="D30" s="29"/>
      <c r="E30" s="29"/>
      <c r="F30" s="29"/>
      <c r="G30" s="30"/>
      <c r="H30" s="108"/>
      <c r="I30" s="109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97"/>
      <c r="I31" s="198"/>
    </row>
    <row r="32" spans="1:9" ht="15.75" thickBot="1" x14ac:dyDescent="0.3">
      <c r="A32" s="309"/>
      <c r="B32" s="310"/>
      <c r="C32" s="310"/>
      <c r="D32" s="310"/>
      <c r="E32" s="310"/>
      <c r="F32" s="310"/>
      <c r="G32" s="311"/>
      <c r="H32" s="312"/>
      <c r="I32" s="313"/>
    </row>
    <row r="33" spans="1:9" ht="15.75" thickBot="1" x14ac:dyDescent="0.3">
      <c r="A33" s="241" t="s">
        <v>146</v>
      </c>
      <c r="B33" s="242"/>
      <c r="C33" s="242"/>
      <c r="D33" s="242"/>
      <c r="E33" s="242"/>
      <c r="F33" s="242"/>
      <c r="G33" s="243"/>
      <c r="H33" s="59">
        <v>5423.8499999999985</v>
      </c>
      <c r="I33" s="60"/>
    </row>
    <row r="34" spans="1:9" x14ac:dyDescent="0.25">
      <c r="A34" s="70" t="s">
        <v>74</v>
      </c>
      <c r="B34" s="71"/>
      <c r="C34" s="71"/>
      <c r="D34" s="71"/>
      <c r="E34" s="71"/>
      <c r="F34" s="71"/>
      <c r="G34" s="72"/>
      <c r="H34" s="97">
        <v>12302.55</v>
      </c>
      <c r="I34" s="98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90">
        <v>12921.73</v>
      </c>
      <c r="I35" s="191"/>
    </row>
    <row r="36" spans="1:9" ht="15.75" thickBot="1" x14ac:dyDescent="0.3">
      <c r="A36" s="87"/>
      <c r="B36" s="88"/>
      <c r="C36" s="88"/>
      <c r="D36" s="88"/>
      <c r="E36" s="88"/>
      <c r="F36" s="88"/>
      <c r="G36" s="89"/>
      <c r="H36" s="90"/>
      <c r="I36" s="91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H9+H29</f>
        <v>114463.54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3"/>
      <c r="H38" s="108"/>
      <c r="I38" s="109"/>
    </row>
    <row r="39" spans="1:9" x14ac:dyDescent="0.25">
      <c r="A39" s="4" t="s">
        <v>97</v>
      </c>
      <c r="B39" s="5"/>
      <c r="C39" s="5"/>
      <c r="D39" s="5"/>
      <c r="E39" s="5"/>
      <c r="F39" s="5"/>
      <c r="G39" s="6"/>
      <c r="H39" s="41">
        <f>H4+H9-H27</f>
        <v>192673.27999999997</v>
      </c>
      <c r="I39" s="8"/>
    </row>
    <row r="40" spans="1:9" x14ac:dyDescent="0.25">
      <c r="A40" s="4" t="s">
        <v>112</v>
      </c>
      <c r="B40" s="5"/>
      <c r="C40" s="5"/>
      <c r="D40" s="5"/>
      <c r="E40" s="5"/>
      <c r="F40" s="5"/>
      <c r="G40" s="6"/>
      <c r="H40" s="97">
        <f>H29+H6-H7</f>
        <v>126046</v>
      </c>
      <c r="I40" s="98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4804.6699999999983</v>
      </c>
      <c r="I41" s="42"/>
    </row>
    <row r="42" spans="1:9" x14ac:dyDescent="0.25">
      <c r="A42" s="102"/>
      <c r="B42" s="158"/>
      <c r="C42" s="158"/>
      <c r="D42" s="158"/>
      <c r="E42" s="158"/>
      <c r="F42" s="158"/>
      <c r="G42" s="103"/>
      <c r="H42" s="102"/>
      <c r="I42" s="103"/>
    </row>
    <row r="43" spans="1:9" x14ac:dyDescent="0.25">
      <c r="A43" s="9" t="s">
        <v>15</v>
      </c>
      <c r="B43" s="10"/>
      <c r="C43" s="10"/>
      <c r="D43" s="10"/>
      <c r="E43" s="10"/>
      <c r="F43" s="10"/>
      <c r="G43" s="11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41">
        <v>13.5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113">
        <f>(H9/H27+H34/H35)*H44</f>
        <v>27.610170568708504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42:G42"/>
    <mergeCell ref="H42:I42"/>
    <mergeCell ref="A41:G41"/>
    <mergeCell ref="H41:I41"/>
    <mergeCell ref="A48:C48"/>
    <mergeCell ref="G48:I48"/>
    <mergeCell ref="A43:G43"/>
    <mergeCell ref="H43:I43"/>
    <mergeCell ref="A44:G44"/>
    <mergeCell ref="H44:I44"/>
    <mergeCell ref="A45:G45"/>
    <mergeCell ref="H45:I45"/>
    <mergeCell ref="A38:G38"/>
    <mergeCell ref="H38:I38"/>
    <mergeCell ref="A39:G39"/>
    <mergeCell ref="H39:I39"/>
    <mergeCell ref="A40:G40"/>
    <mergeCell ref="H40:I40"/>
    <mergeCell ref="A29:G29"/>
    <mergeCell ref="H29:I29"/>
    <mergeCell ref="A37:G37"/>
    <mergeCell ref="H37:I37"/>
    <mergeCell ref="A34:G34"/>
    <mergeCell ref="H34:I34"/>
    <mergeCell ref="A35:G35"/>
    <mergeCell ref="H35:I35"/>
    <mergeCell ref="A31:G31"/>
    <mergeCell ref="H31:I31"/>
    <mergeCell ref="A36:G36"/>
    <mergeCell ref="H36:I36"/>
    <mergeCell ref="A32:G32"/>
    <mergeCell ref="H32:I32"/>
    <mergeCell ref="A33:G33"/>
    <mergeCell ref="H33:I33"/>
    <mergeCell ref="A26:G26"/>
    <mergeCell ref="H26:I26"/>
    <mergeCell ref="A27:G27"/>
    <mergeCell ref="H27:I27"/>
    <mergeCell ref="A28:G28"/>
    <mergeCell ref="H28:I2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6:G16"/>
    <mergeCell ref="H16:I16"/>
    <mergeCell ref="A17:G17"/>
    <mergeCell ref="H17:I17"/>
    <mergeCell ref="A18:G18"/>
    <mergeCell ref="H18:I18"/>
    <mergeCell ref="A12:G12"/>
    <mergeCell ref="H12:I12"/>
    <mergeCell ref="A13:G13"/>
    <mergeCell ref="H13:I13"/>
    <mergeCell ref="A14:G15"/>
    <mergeCell ref="H14:I15"/>
    <mergeCell ref="A9:G9"/>
    <mergeCell ref="H9:I9"/>
    <mergeCell ref="A10:G10"/>
    <mergeCell ref="H10:I10"/>
    <mergeCell ref="A11:G11"/>
    <mergeCell ref="H11:I11"/>
    <mergeCell ref="A1:I1"/>
    <mergeCell ref="C2:F2"/>
    <mergeCell ref="A3:G3"/>
    <mergeCell ref="H3:I3"/>
    <mergeCell ref="A4:G4"/>
    <mergeCell ref="H4:I4"/>
    <mergeCell ref="A8:G8"/>
    <mergeCell ref="H8:I8"/>
    <mergeCell ref="A5:G5"/>
    <mergeCell ref="H5:I5"/>
    <mergeCell ref="A6:G6"/>
    <mergeCell ref="H6:I6"/>
    <mergeCell ref="A7:G7"/>
    <mergeCell ref="H7:I7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Q34" sqref="Q34"/>
    </sheetView>
  </sheetViews>
  <sheetFormatPr defaultRowHeight="15" x14ac:dyDescent="0.25"/>
  <sheetData>
    <row r="1" spans="1:9" ht="18.75" x14ac:dyDescent="0.3">
      <c r="A1" s="14" t="s">
        <v>71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175" t="s">
        <v>134</v>
      </c>
      <c r="B4" s="176"/>
      <c r="C4" s="176"/>
      <c r="D4" s="176"/>
      <c r="E4" s="176"/>
      <c r="F4" s="176"/>
      <c r="G4" s="177"/>
      <c r="H4" s="181">
        <v>68865.86</v>
      </c>
      <c r="I4" s="17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135</v>
      </c>
      <c r="B6" s="71"/>
      <c r="C6" s="71"/>
      <c r="D6" s="71"/>
      <c r="E6" s="71"/>
      <c r="F6" s="71"/>
      <c r="G6" s="72"/>
      <c r="H6" s="41">
        <v>483838</v>
      </c>
      <c r="I6" s="42"/>
    </row>
    <row r="7" spans="1:9" x14ac:dyDescent="0.25">
      <c r="A7" s="9" t="s">
        <v>53</v>
      </c>
      <c r="B7" s="10"/>
      <c r="C7" s="10"/>
      <c r="D7" s="10"/>
      <c r="E7" s="10"/>
      <c r="F7" s="10"/>
      <c r="G7" s="11"/>
      <c r="H7" s="36">
        <v>95640</v>
      </c>
      <c r="I7" s="37"/>
    </row>
    <row r="8" spans="1:9" ht="15.75" thickBot="1" x14ac:dyDescent="0.3">
      <c r="A8" s="9"/>
      <c r="B8" s="10"/>
      <c r="C8" s="10"/>
      <c r="D8" s="10"/>
      <c r="E8" s="10"/>
      <c r="F8" s="10"/>
      <c r="G8" s="11"/>
      <c r="H8" s="12"/>
      <c r="I8" s="13"/>
    </row>
    <row r="9" spans="1:9" ht="15.75" thickBot="1" x14ac:dyDescent="0.3">
      <c r="A9" s="23" t="s">
        <v>64</v>
      </c>
      <c r="B9" s="24"/>
      <c r="C9" s="24"/>
      <c r="D9" s="24"/>
      <c r="E9" s="24"/>
      <c r="F9" s="24"/>
      <c r="G9" s="25"/>
      <c r="H9" s="26">
        <f>H10+H11+H12+H13+H14+H16+H17+H18+H20+H21+H22+H23+H24+H25+H26+H19</f>
        <v>100456.92</v>
      </c>
      <c r="I9" s="107"/>
    </row>
    <row r="10" spans="1:9" x14ac:dyDescent="0.25">
      <c r="A10" s="28" t="s">
        <v>3</v>
      </c>
      <c r="B10" s="29"/>
      <c r="C10" s="29"/>
      <c r="D10" s="29"/>
      <c r="E10" s="29"/>
      <c r="F10" s="29"/>
      <c r="G10" s="30"/>
      <c r="H10" s="31">
        <v>11760.6</v>
      </c>
      <c r="I10" s="32"/>
    </row>
    <row r="11" spans="1:9" x14ac:dyDescent="0.25">
      <c r="A11" s="9" t="s">
        <v>4</v>
      </c>
      <c r="B11" s="10"/>
      <c r="C11" s="10"/>
      <c r="D11" s="10"/>
      <c r="E11" s="10"/>
      <c r="F11" s="10"/>
      <c r="G11" s="11"/>
      <c r="H11" s="12"/>
      <c r="I11" s="13"/>
    </row>
    <row r="12" spans="1:9" x14ac:dyDescent="0.25">
      <c r="A12" s="9" t="s">
        <v>5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6</v>
      </c>
      <c r="B13" s="10"/>
      <c r="C13" s="10"/>
      <c r="D13" s="10"/>
      <c r="E13" s="10"/>
      <c r="F13" s="10"/>
      <c r="G13" s="11"/>
      <c r="H13" s="12">
        <v>1360.31</v>
      </c>
      <c r="I13" s="13"/>
    </row>
    <row r="14" spans="1:9" x14ac:dyDescent="0.25">
      <c r="A14" s="48" t="s">
        <v>7</v>
      </c>
      <c r="B14" s="49"/>
      <c r="C14" s="49"/>
      <c r="D14" s="49"/>
      <c r="E14" s="49"/>
      <c r="F14" s="49"/>
      <c r="G14" s="50"/>
      <c r="H14" s="12"/>
      <c r="I14" s="13"/>
    </row>
    <row r="15" spans="1:9" x14ac:dyDescent="0.25">
      <c r="A15" s="48"/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9" t="s">
        <v>8</v>
      </c>
      <c r="B16" s="10"/>
      <c r="C16" s="10"/>
      <c r="D16" s="10"/>
      <c r="E16" s="10"/>
      <c r="F16" s="10"/>
      <c r="G16" s="11"/>
      <c r="H16" s="12"/>
      <c r="I16" s="13"/>
    </row>
    <row r="17" spans="1:15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15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15" x14ac:dyDescent="0.25">
      <c r="A19" s="9" t="s">
        <v>52</v>
      </c>
      <c r="B19" s="10"/>
      <c r="C19" s="10"/>
      <c r="D19" s="10"/>
      <c r="E19" s="10"/>
      <c r="F19" s="10"/>
      <c r="G19" s="11"/>
      <c r="H19" s="36">
        <v>1224</v>
      </c>
      <c r="I19" s="37"/>
    </row>
    <row r="20" spans="1:15" x14ac:dyDescent="0.25">
      <c r="A20" s="33" t="s">
        <v>11</v>
      </c>
      <c r="B20" s="34"/>
      <c r="C20" s="34"/>
      <c r="D20" s="34"/>
      <c r="E20" s="34"/>
      <c r="F20" s="34"/>
      <c r="G20" s="35"/>
      <c r="H20" s="36">
        <v>3053.12</v>
      </c>
      <c r="I20" s="37"/>
    </row>
    <row r="21" spans="1:15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15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15" x14ac:dyDescent="0.25">
      <c r="A23" s="33" t="s">
        <v>12</v>
      </c>
      <c r="B23" s="34"/>
      <c r="C23" s="34"/>
      <c r="D23" s="34"/>
      <c r="E23" s="34"/>
      <c r="F23" s="34"/>
      <c r="G23" s="35"/>
      <c r="H23" s="36">
        <v>13930.65</v>
      </c>
      <c r="I23" s="37"/>
      <c r="O23" t="s">
        <v>129</v>
      </c>
    </row>
    <row r="24" spans="1:15" x14ac:dyDescent="0.25">
      <c r="A24" s="33" t="s">
        <v>50</v>
      </c>
      <c r="B24" s="34"/>
      <c r="C24" s="34"/>
      <c r="D24" s="34"/>
      <c r="E24" s="34"/>
      <c r="F24" s="34"/>
      <c r="G24" s="35"/>
      <c r="H24" s="43">
        <v>51652.67</v>
      </c>
      <c r="I24" s="45"/>
    </row>
    <row r="25" spans="1:15" x14ac:dyDescent="0.25">
      <c r="A25" s="33" t="s">
        <v>13</v>
      </c>
      <c r="B25" s="34"/>
      <c r="C25" s="34"/>
      <c r="D25" s="34"/>
      <c r="E25" s="34"/>
      <c r="F25" s="34"/>
      <c r="G25" s="35"/>
      <c r="H25" s="54">
        <v>15857.37</v>
      </c>
      <c r="I25" s="55"/>
    </row>
    <row r="26" spans="1:15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15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113022.48</v>
      </c>
      <c r="I27" s="64"/>
    </row>
    <row r="28" spans="1:15" ht="15.75" thickBot="1" x14ac:dyDescent="0.3">
      <c r="A28" s="116"/>
      <c r="B28" s="117"/>
      <c r="C28" s="117"/>
      <c r="D28" s="117"/>
      <c r="E28" s="117"/>
      <c r="F28" s="117"/>
      <c r="G28" s="118"/>
      <c r="H28" s="16"/>
      <c r="I28" s="18"/>
    </row>
    <row r="29" spans="1:15" ht="15.75" thickBot="1" x14ac:dyDescent="0.3">
      <c r="A29" s="56" t="s">
        <v>66</v>
      </c>
      <c r="B29" s="57"/>
      <c r="C29" s="57"/>
      <c r="D29" s="57"/>
      <c r="E29" s="57"/>
      <c r="F29" s="57"/>
      <c r="G29" s="58"/>
      <c r="H29" s="59">
        <f>H31</f>
        <v>16705</v>
      </c>
      <c r="I29" s="60"/>
    </row>
    <row r="30" spans="1:15" x14ac:dyDescent="0.25">
      <c r="A30" s="33" t="s">
        <v>78</v>
      </c>
      <c r="B30" s="34"/>
      <c r="C30" s="34"/>
      <c r="D30" s="34"/>
      <c r="E30" s="34"/>
      <c r="F30" s="34"/>
      <c r="G30" s="35"/>
      <c r="H30" s="97"/>
      <c r="I30" s="98"/>
    </row>
    <row r="31" spans="1:15" x14ac:dyDescent="0.25">
      <c r="A31" s="33" t="s">
        <v>128</v>
      </c>
      <c r="B31" s="34"/>
      <c r="C31" s="34"/>
      <c r="D31" s="34"/>
      <c r="E31" s="34"/>
      <c r="F31" s="34"/>
      <c r="G31" s="35"/>
      <c r="H31" s="130">
        <v>16705</v>
      </c>
      <c r="I31" s="131"/>
    </row>
    <row r="32" spans="1:15" ht="15.75" thickBot="1" x14ac:dyDescent="0.3">
      <c r="A32" s="154"/>
      <c r="B32" s="155"/>
      <c r="C32" s="155"/>
      <c r="D32" s="155"/>
      <c r="E32" s="155"/>
      <c r="F32" s="155"/>
      <c r="G32" s="301"/>
      <c r="H32" s="284"/>
      <c r="I32" s="285"/>
    </row>
    <row r="33" spans="1:9" x14ac:dyDescent="0.25">
      <c r="A33" s="175" t="s">
        <v>159</v>
      </c>
      <c r="B33" s="176"/>
      <c r="C33" s="176"/>
      <c r="D33" s="176"/>
      <c r="E33" s="176"/>
      <c r="F33" s="176"/>
      <c r="G33" s="177"/>
      <c r="H33" s="168">
        <v>7475.24</v>
      </c>
      <c r="I33" s="169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41">
        <v>14659.65</v>
      </c>
      <c r="I34" s="42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90">
        <v>16032.52</v>
      </c>
      <c r="I35" s="191"/>
    </row>
    <row r="36" spans="1:9" ht="15.75" thickBot="1" x14ac:dyDescent="0.3">
      <c r="A36" s="65"/>
      <c r="B36" s="66"/>
      <c r="C36" s="66"/>
      <c r="D36" s="66"/>
      <c r="E36" s="66"/>
      <c r="F36" s="66"/>
      <c r="G36" s="67"/>
      <c r="H36" s="282"/>
      <c r="I36" s="283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v>0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3"/>
      <c r="H38" s="108"/>
      <c r="I38" s="109"/>
    </row>
    <row r="39" spans="1:9" x14ac:dyDescent="0.25">
      <c r="A39" s="4" t="s">
        <v>89</v>
      </c>
      <c r="B39" s="5"/>
      <c r="C39" s="5"/>
      <c r="D39" s="5"/>
      <c r="E39" s="5"/>
      <c r="F39" s="5"/>
      <c r="G39" s="6"/>
      <c r="H39" s="41">
        <f>H4+H9-H27</f>
        <v>56300.3</v>
      </c>
      <c r="I39" s="8"/>
    </row>
    <row r="40" spans="1:9" x14ac:dyDescent="0.25">
      <c r="A40" s="4" t="s">
        <v>104</v>
      </c>
      <c r="B40" s="5"/>
      <c r="C40" s="5"/>
      <c r="D40" s="5"/>
      <c r="E40" s="5"/>
      <c r="F40" s="5"/>
      <c r="G40" s="6"/>
      <c r="H40" s="97">
        <f>H6+H7-H29</f>
        <v>562773</v>
      </c>
      <c r="I40" s="98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6102.369999999999</v>
      </c>
      <c r="I41" s="42"/>
    </row>
    <row r="42" spans="1:9" x14ac:dyDescent="0.25">
      <c r="A42" s="102"/>
      <c r="B42" s="158"/>
      <c r="C42" s="158"/>
      <c r="D42" s="158"/>
      <c r="E42" s="158"/>
      <c r="F42" s="158"/>
      <c r="G42" s="103"/>
      <c r="H42" s="102"/>
      <c r="I42" s="103"/>
    </row>
    <row r="43" spans="1:9" x14ac:dyDescent="0.25">
      <c r="A43" s="9" t="s">
        <v>15</v>
      </c>
      <c r="B43" s="10"/>
      <c r="C43" s="10"/>
      <c r="D43" s="10"/>
      <c r="E43" s="10"/>
      <c r="F43" s="10"/>
      <c r="G43" s="11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41">
        <v>11.5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113">
        <f>(H34/H35+H9/H27)*H44</f>
        <v>20.736709610826345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39:G39"/>
    <mergeCell ref="H39:I39"/>
    <mergeCell ref="A40:G40"/>
    <mergeCell ref="H40:I40"/>
    <mergeCell ref="A42:G42"/>
    <mergeCell ref="H42:I42"/>
    <mergeCell ref="A41:G41"/>
    <mergeCell ref="H41:I41"/>
    <mergeCell ref="A48:C48"/>
    <mergeCell ref="G48:I48"/>
    <mergeCell ref="A43:G43"/>
    <mergeCell ref="H43:I43"/>
    <mergeCell ref="A44:G44"/>
    <mergeCell ref="H44:I44"/>
    <mergeCell ref="A45:G45"/>
    <mergeCell ref="H45:I45"/>
    <mergeCell ref="A38:G38"/>
    <mergeCell ref="H38:I38"/>
    <mergeCell ref="A32:G32"/>
    <mergeCell ref="H32:I32"/>
    <mergeCell ref="A35:G35"/>
    <mergeCell ref="H35:I35"/>
    <mergeCell ref="A36:G36"/>
    <mergeCell ref="H36:I36"/>
    <mergeCell ref="A33:G33"/>
    <mergeCell ref="H33:I33"/>
    <mergeCell ref="A29:G29"/>
    <mergeCell ref="H29:I29"/>
    <mergeCell ref="A37:G37"/>
    <mergeCell ref="H37:I37"/>
    <mergeCell ref="A30:G30"/>
    <mergeCell ref="H30:I30"/>
    <mergeCell ref="A34:G34"/>
    <mergeCell ref="H34:I34"/>
    <mergeCell ref="A31:G31"/>
    <mergeCell ref="H31:I31"/>
    <mergeCell ref="A26:G26"/>
    <mergeCell ref="H26:I26"/>
    <mergeCell ref="A27:G27"/>
    <mergeCell ref="H27:I27"/>
    <mergeCell ref="A28:G28"/>
    <mergeCell ref="H28:I28"/>
    <mergeCell ref="A19:G19"/>
    <mergeCell ref="H19:I19"/>
    <mergeCell ref="A20:G20"/>
    <mergeCell ref="H20:I20"/>
    <mergeCell ref="A25:G25"/>
    <mergeCell ref="H25:I25"/>
    <mergeCell ref="A24:G24"/>
    <mergeCell ref="H24:I24"/>
    <mergeCell ref="A21:G21"/>
    <mergeCell ref="H21:I21"/>
    <mergeCell ref="A22:G22"/>
    <mergeCell ref="H22:I22"/>
    <mergeCell ref="A23:G23"/>
    <mergeCell ref="H23:I23"/>
    <mergeCell ref="A18:G18"/>
    <mergeCell ref="H18:I18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L19" sqref="L19"/>
    </sheetView>
  </sheetViews>
  <sheetFormatPr defaultRowHeight="15" x14ac:dyDescent="0.25"/>
  <sheetData>
    <row r="1" spans="1:9" ht="18.75" x14ac:dyDescent="0.3">
      <c r="A1" s="14" t="s">
        <v>72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47" t="s">
        <v>2</v>
      </c>
      <c r="I3" s="148"/>
    </row>
    <row r="4" spans="1:9" x14ac:dyDescent="0.25">
      <c r="A4" s="175" t="s">
        <v>160</v>
      </c>
      <c r="B4" s="176"/>
      <c r="C4" s="176"/>
      <c r="D4" s="176"/>
      <c r="E4" s="176"/>
      <c r="F4" s="176"/>
      <c r="G4" s="177"/>
      <c r="H4" s="7">
        <v>273096.28000000003</v>
      </c>
      <c r="I4" s="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161</v>
      </c>
      <c r="B6" s="71"/>
      <c r="C6" s="71"/>
      <c r="D6" s="71"/>
      <c r="E6" s="71"/>
      <c r="F6" s="71"/>
      <c r="G6" s="72"/>
      <c r="H6" s="41">
        <v>95468.08</v>
      </c>
      <c r="I6" s="42"/>
    </row>
    <row r="7" spans="1:9" x14ac:dyDescent="0.25">
      <c r="A7" s="9" t="s">
        <v>33</v>
      </c>
      <c r="B7" s="10"/>
      <c r="C7" s="10"/>
      <c r="D7" s="10"/>
      <c r="E7" s="10"/>
      <c r="F7" s="10"/>
      <c r="G7" s="11"/>
      <c r="H7" s="130">
        <v>22393.81</v>
      </c>
      <c r="I7" s="131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130">
        <v>3360</v>
      </c>
      <c r="I8" s="131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1"/>
      <c r="I9" s="42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H11+H12+H13+H14+H15+H17+H18+H19+H31+H21+H22+H23+H24+H25+H26+H27+H20</f>
        <v>118042.19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0</v>
      </c>
      <c r="I11" s="32"/>
    </row>
    <row r="12" spans="1:9" x14ac:dyDescent="0.25">
      <c r="A12" s="33" t="s">
        <v>4</v>
      </c>
      <c r="B12" s="34"/>
      <c r="C12" s="34"/>
      <c r="D12" s="34"/>
      <c r="E12" s="34"/>
      <c r="F12" s="34"/>
      <c r="G12" s="35"/>
      <c r="H12" s="43"/>
      <c r="I12" s="45"/>
    </row>
    <row r="13" spans="1:9" x14ac:dyDescent="0.25">
      <c r="A13" s="33" t="s">
        <v>5</v>
      </c>
      <c r="B13" s="34"/>
      <c r="C13" s="34"/>
      <c r="D13" s="34"/>
      <c r="E13" s="34"/>
      <c r="F13" s="34"/>
      <c r="G13" s="35"/>
      <c r="H13" s="43"/>
      <c r="I13" s="45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8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9" t="s">
        <v>9</v>
      </c>
      <c r="B18" s="10"/>
      <c r="C18" s="10"/>
      <c r="D18" s="10"/>
      <c r="E18" s="10"/>
      <c r="F18" s="10"/>
      <c r="G18" s="11"/>
      <c r="H18" s="12"/>
      <c r="I18" s="13"/>
    </row>
    <row r="19" spans="1:9" x14ac:dyDescent="0.25">
      <c r="A19" s="51" t="s">
        <v>0</v>
      </c>
      <c r="B19" s="52"/>
      <c r="C19" s="52"/>
      <c r="D19" s="52"/>
      <c r="E19" s="52"/>
      <c r="F19" s="52"/>
      <c r="G19" s="53"/>
      <c r="H19" s="12"/>
      <c r="I19" s="13"/>
    </row>
    <row r="20" spans="1:9" x14ac:dyDescent="0.25">
      <c r="A20" s="9" t="s">
        <v>52</v>
      </c>
      <c r="B20" s="10"/>
      <c r="C20" s="10"/>
      <c r="D20" s="10"/>
      <c r="E20" s="10"/>
      <c r="F20" s="10"/>
      <c r="G20" s="11"/>
      <c r="H20" s="36">
        <v>1302</v>
      </c>
      <c r="I20" s="37"/>
    </row>
    <row r="21" spans="1:9" x14ac:dyDescent="0.25">
      <c r="A21" s="33" t="s">
        <v>11</v>
      </c>
      <c r="B21" s="34"/>
      <c r="C21" s="34"/>
      <c r="D21" s="34"/>
      <c r="E21" s="34"/>
      <c r="F21" s="34"/>
      <c r="G21" s="35"/>
      <c r="H21" s="36">
        <v>3790.08</v>
      </c>
      <c r="I21" s="37"/>
    </row>
    <row r="22" spans="1:9" x14ac:dyDescent="0.25">
      <c r="A22" s="33" t="s">
        <v>17</v>
      </c>
      <c r="B22" s="34"/>
      <c r="C22" s="34"/>
      <c r="D22" s="34"/>
      <c r="E22" s="34"/>
      <c r="F22" s="34"/>
      <c r="G22" s="35"/>
      <c r="H22" s="43"/>
      <c r="I22" s="45"/>
    </row>
    <row r="23" spans="1:9" x14ac:dyDescent="0.25">
      <c r="A23" s="33" t="s">
        <v>18</v>
      </c>
      <c r="B23" s="34"/>
      <c r="C23" s="34"/>
      <c r="D23" s="34"/>
      <c r="E23" s="34"/>
      <c r="F23" s="34"/>
      <c r="G23" s="35"/>
      <c r="H23" s="54"/>
      <c r="I23" s="55"/>
    </row>
    <row r="24" spans="1:9" x14ac:dyDescent="0.25">
      <c r="A24" s="33" t="s">
        <v>12</v>
      </c>
      <c r="B24" s="34"/>
      <c r="C24" s="34"/>
      <c r="D24" s="34"/>
      <c r="E24" s="34"/>
      <c r="F24" s="34"/>
      <c r="G24" s="35"/>
      <c r="H24" s="36">
        <v>18810.939999999999</v>
      </c>
      <c r="I24" s="37"/>
    </row>
    <row r="25" spans="1:9" x14ac:dyDescent="0.25">
      <c r="A25" s="33" t="s">
        <v>50</v>
      </c>
      <c r="B25" s="34"/>
      <c r="C25" s="34"/>
      <c r="D25" s="34"/>
      <c r="E25" s="34"/>
      <c r="F25" s="34"/>
      <c r="G25" s="35"/>
      <c r="H25" s="43">
        <v>69748.02</v>
      </c>
      <c r="I25" s="45"/>
    </row>
    <row r="26" spans="1:9" x14ac:dyDescent="0.25">
      <c r="A26" s="33" t="s">
        <v>13</v>
      </c>
      <c r="B26" s="34"/>
      <c r="C26" s="34"/>
      <c r="D26" s="34"/>
      <c r="E26" s="34"/>
      <c r="F26" s="34"/>
      <c r="G26" s="35"/>
      <c r="H26" s="54">
        <v>21412.639999999999</v>
      </c>
      <c r="I26" s="55"/>
    </row>
    <row r="27" spans="1:9" ht="15.75" thickBot="1" x14ac:dyDescent="0.3">
      <c r="A27" s="65" t="s">
        <v>49</v>
      </c>
      <c r="B27" s="66"/>
      <c r="C27" s="66"/>
      <c r="D27" s="66"/>
      <c r="E27" s="66"/>
      <c r="F27" s="66"/>
      <c r="G27" s="67"/>
      <c r="H27" s="68">
        <v>1618.2</v>
      </c>
      <c r="I27" s="69"/>
    </row>
    <row r="28" spans="1:9" ht="15.75" thickBot="1" x14ac:dyDescent="0.3">
      <c r="A28" s="23" t="s">
        <v>63</v>
      </c>
      <c r="B28" s="24"/>
      <c r="C28" s="24"/>
      <c r="D28" s="24"/>
      <c r="E28" s="24"/>
      <c r="F28" s="24"/>
      <c r="G28" s="25"/>
      <c r="H28" s="110">
        <v>112420.13</v>
      </c>
      <c r="I28" s="111"/>
    </row>
    <row r="29" spans="1:9" ht="15.75" thickBot="1" x14ac:dyDescent="0.3">
      <c r="A29" s="16"/>
      <c r="B29" s="17"/>
      <c r="C29" s="17"/>
      <c r="D29" s="17"/>
      <c r="E29" s="17"/>
      <c r="F29" s="17"/>
      <c r="G29" s="18"/>
      <c r="H29" s="16"/>
      <c r="I29" s="18"/>
    </row>
    <row r="30" spans="1:9" ht="15.75" thickBot="1" x14ac:dyDescent="0.3">
      <c r="A30" s="56" t="s">
        <v>79</v>
      </c>
      <c r="B30" s="57"/>
      <c r="C30" s="57"/>
      <c r="D30" s="57"/>
      <c r="E30" s="57"/>
      <c r="F30" s="57"/>
      <c r="G30" s="58"/>
      <c r="H30" s="59">
        <v>0</v>
      </c>
      <c r="I30" s="60"/>
    </row>
    <row r="31" spans="1:9" x14ac:dyDescent="0.25">
      <c r="A31" s="154" t="s">
        <v>81</v>
      </c>
      <c r="B31" s="155"/>
      <c r="C31" s="155"/>
      <c r="D31" s="155"/>
      <c r="E31" s="155"/>
      <c r="F31" s="155"/>
      <c r="G31" s="301"/>
      <c r="H31" s="156"/>
      <c r="I31" s="157"/>
    </row>
    <row r="32" spans="1:9" ht="15.75" thickBot="1" x14ac:dyDescent="0.3">
      <c r="A32" s="194"/>
      <c r="B32" s="195"/>
      <c r="C32" s="195"/>
      <c r="D32" s="195"/>
      <c r="E32" s="195"/>
      <c r="F32" s="195"/>
      <c r="G32" s="196"/>
      <c r="H32" s="197"/>
      <c r="I32" s="198"/>
    </row>
    <row r="33" spans="1:9" x14ac:dyDescent="0.25">
      <c r="A33" s="175" t="s">
        <v>146</v>
      </c>
      <c r="B33" s="176"/>
      <c r="C33" s="176"/>
      <c r="D33" s="176"/>
      <c r="E33" s="176"/>
      <c r="F33" s="176"/>
      <c r="G33" s="177"/>
      <c r="H33" s="168">
        <v>9569.86</v>
      </c>
      <c r="I33" s="169"/>
    </row>
    <row r="34" spans="1:9" x14ac:dyDescent="0.25">
      <c r="A34" s="4" t="s">
        <v>74</v>
      </c>
      <c r="B34" s="5"/>
      <c r="C34" s="5"/>
      <c r="D34" s="5"/>
      <c r="E34" s="5"/>
      <c r="F34" s="5"/>
      <c r="G34" s="6"/>
      <c r="H34" s="41">
        <v>14135.49</v>
      </c>
      <c r="I34" s="42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259"/>
      <c r="H35" s="113">
        <v>16636.759999999998</v>
      </c>
      <c r="I35" s="114"/>
    </row>
    <row r="36" spans="1:9" ht="15.75" thickBot="1" x14ac:dyDescent="0.3">
      <c r="A36" s="87"/>
      <c r="B36" s="88"/>
      <c r="C36" s="88"/>
      <c r="D36" s="88"/>
      <c r="E36" s="88"/>
      <c r="F36" s="88"/>
      <c r="G36" s="89"/>
      <c r="H36" s="90"/>
      <c r="I36" s="91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H10+H30</f>
        <v>118042.19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3"/>
      <c r="H38" s="108"/>
      <c r="I38" s="109"/>
    </row>
    <row r="39" spans="1:9" x14ac:dyDescent="0.25">
      <c r="A39" s="4" t="s">
        <v>97</v>
      </c>
      <c r="B39" s="5"/>
      <c r="C39" s="5"/>
      <c r="D39" s="5"/>
      <c r="E39" s="5"/>
      <c r="F39" s="5"/>
      <c r="G39" s="6"/>
      <c r="H39" s="41">
        <f>H4+H10-H28</f>
        <v>278718.34000000003</v>
      </c>
      <c r="I39" s="8"/>
    </row>
    <row r="40" spans="1:9" x14ac:dyDescent="0.25">
      <c r="A40" s="4" t="s">
        <v>116</v>
      </c>
      <c r="B40" s="5"/>
      <c r="C40" s="5"/>
      <c r="D40" s="5"/>
      <c r="E40" s="5"/>
      <c r="F40" s="5"/>
      <c r="G40" s="6"/>
      <c r="H40" s="97">
        <f>H6+H30-H7-H8</f>
        <v>69714.27</v>
      </c>
      <c r="I40" s="98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7068.59</v>
      </c>
      <c r="I41" s="42"/>
    </row>
    <row r="42" spans="1:9" x14ac:dyDescent="0.25">
      <c r="A42" s="102"/>
      <c r="B42" s="158"/>
      <c r="C42" s="158"/>
      <c r="D42" s="158"/>
      <c r="E42" s="158"/>
      <c r="F42" s="158"/>
      <c r="G42" s="103"/>
      <c r="H42" s="102"/>
      <c r="I42" s="103"/>
    </row>
    <row r="43" spans="1:9" x14ac:dyDescent="0.25">
      <c r="A43" s="9" t="s">
        <v>15</v>
      </c>
      <c r="B43" s="10"/>
      <c r="C43" s="10"/>
      <c r="D43" s="10"/>
      <c r="E43" s="10"/>
      <c r="F43" s="10"/>
      <c r="G43" s="11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41">
        <v>13.5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113">
        <f>(H10/H28+H30/H7+H34/H35)*H44</f>
        <v>25.645455768638378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33:G33"/>
    <mergeCell ref="H33:I33"/>
    <mergeCell ref="A40:G40"/>
    <mergeCell ref="H40:I40"/>
    <mergeCell ref="A45:G45"/>
    <mergeCell ref="H45:I45"/>
    <mergeCell ref="A48:C48"/>
    <mergeCell ref="G48:I48"/>
    <mergeCell ref="A42:G42"/>
    <mergeCell ref="H42:I42"/>
    <mergeCell ref="A43:G43"/>
    <mergeCell ref="H43:I43"/>
    <mergeCell ref="A44:G44"/>
    <mergeCell ref="H44:I44"/>
    <mergeCell ref="A29:G29"/>
    <mergeCell ref="H29:I29"/>
    <mergeCell ref="A30:G30"/>
    <mergeCell ref="H30:I30"/>
    <mergeCell ref="A31:G31"/>
    <mergeCell ref="H31:I31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32:G32"/>
    <mergeCell ref="H32:I32"/>
    <mergeCell ref="A36:G36"/>
    <mergeCell ref="H36:I36"/>
    <mergeCell ref="A41:G41"/>
    <mergeCell ref="H41:I41"/>
    <mergeCell ref="H37:I37"/>
    <mergeCell ref="A37:G37"/>
    <mergeCell ref="A34:G34"/>
    <mergeCell ref="H34:I34"/>
    <mergeCell ref="A35:G35"/>
    <mergeCell ref="H35:I35"/>
    <mergeCell ref="A38:G38"/>
    <mergeCell ref="H38:I38"/>
    <mergeCell ref="A39:G39"/>
    <mergeCell ref="H39:I39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9" workbookViewId="0">
      <selection activeCell="A37" sqref="A37:G37"/>
    </sheetView>
  </sheetViews>
  <sheetFormatPr defaultRowHeight="15" x14ac:dyDescent="0.25"/>
  <cols>
    <col min="11" max="11" width="5.7109375" customWidth="1"/>
    <col min="13" max="13" width="17" customWidth="1"/>
  </cols>
  <sheetData>
    <row r="1" spans="1:9" ht="18.75" x14ac:dyDescent="0.3">
      <c r="A1" s="14" t="s">
        <v>82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175" t="s">
        <v>134</v>
      </c>
      <c r="B4" s="176"/>
      <c r="C4" s="176"/>
      <c r="D4" s="176"/>
      <c r="E4" s="176"/>
      <c r="F4" s="176"/>
      <c r="G4" s="177"/>
      <c r="H4" s="181">
        <v>99220.400000000023</v>
      </c>
      <c r="I4" s="17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161</v>
      </c>
      <c r="B6" s="71"/>
      <c r="C6" s="71"/>
      <c r="D6" s="71"/>
      <c r="E6" s="71"/>
      <c r="F6" s="71"/>
      <c r="G6" s="72"/>
      <c r="H6" s="41">
        <v>17650.560000000001</v>
      </c>
      <c r="I6" s="42"/>
    </row>
    <row r="7" spans="1:9" x14ac:dyDescent="0.25">
      <c r="A7" s="9" t="s">
        <v>33</v>
      </c>
      <c r="B7" s="10"/>
      <c r="C7" s="10"/>
      <c r="D7" s="10"/>
      <c r="E7" s="10"/>
      <c r="F7" s="10"/>
      <c r="G7" s="11"/>
      <c r="H7" s="130">
        <v>23208.240000000002</v>
      </c>
      <c r="I7" s="131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130">
        <v>0</v>
      </c>
      <c r="I8" s="131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1"/>
      <c r="I9" s="42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H11+H14+H19+H21+H22+H23+H24</f>
        <v>180731.46000000002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3912</v>
      </c>
      <c r="I11" s="32"/>
    </row>
    <row r="12" spans="1:9" x14ac:dyDescent="0.25">
      <c r="A12" s="33" t="s">
        <v>4</v>
      </c>
      <c r="B12" s="34"/>
      <c r="C12" s="34"/>
      <c r="D12" s="34"/>
      <c r="E12" s="34"/>
      <c r="F12" s="34"/>
      <c r="G12" s="35"/>
      <c r="H12" s="36"/>
      <c r="I12" s="37"/>
    </row>
    <row r="13" spans="1:9" x14ac:dyDescent="0.25">
      <c r="A13" s="33" t="s">
        <v>5</v>
      </c>
      <c r="B13" s="34"/>
      <c r="C13" s="34"/>
      <c r="D13" s="34"/>
      <c r="E13" s="34"/>
      <c r="F13" s="34"/>
      <c r="G13" s="35"/>
      <c r="H13" s="36"/>
      <c r="I13" s="37"/>
    </row>
    <row r="14" spans="1:9" x14ac:dyDescent="0.25">
      <c r="A14" s="33" t="s">
        <v>6</v>
      </c>
      <c r="B14" s="34"/>
      <c r="C14" s="34"/>
      <c r="D14" s="34"/>
      <c r="E14" s="34"/>
      <c r="F14" s="34"/>
      <c r="G14" s="35"/>
      <c r="H14" s="43">
        <v>1360.31</v>
      </c>
      <c r="I14" s="45"/>
    </row>
    <row r="15" spans="1:9" ht="15" customHeight="1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51" t="s">
        <v>0</v>
      </c>
      <c r="B17" s="52"/>
      <c r="C17" s="52"/>
      <c r="D17" s="52"/>
      <c r="E17" s="52"/>
      <c r="F17" s="52"/>
      <c r="G17" s="53"/>
      <c r="H17" s="12"/>
      <c r="I17" s="13"/>
    </row>
    <row r="18" spans="1:9" x14ac:dyDescent="0.25">
      <c r="A18" s="9" t="s">
        <v>52</v>
      </c>
      <c r="B18" s="10"/>
      <c r="C18" s="10"/>
      <c r="D18" s="10"/>
      <c r="E18" s="10"/>
      <c r="F18" s="10"/>
      <c r="G18" s="11"/>
      <c r="H18" s="36"/>
      <c r="I18" s="37"/>
    </row>
    <row r="19" spans="1:9" x14ac:dyDescent="0.25">
      <c r="A19" s="33" t="s">
        <v>11</v>
      </c>
      <c r="B19" s="34"/>
      <c r="C19" s="34"/>
      <c r="D19" s="34"/>
      <c r="E19" s="34"/>
      <c r="F19" s="34"/>
      <c r="G19" s="35"/>
      <c r="H19" s="36">
        <v>5474.56</v>
      </c>
      <c r="I19" s="37"/>
    </row>
    <row r="20" spans="1:9" x14ac:dyDescent="0.25">
      <c r="A20" s="33" t="s">
        <v>17</v>
      </c>
      <c r="B20" s="34"/>
      <c r="C20" s="34"/>
      <c r="D20" s="34"/>
      <c r="E20" s="34"/>
      <c r="F20" s="34"/>
      <c r="G20" s="35"/>
      <c r="H20" s="43"/>
      <c r="I20" s="45"/>
    </row>
    <row r="21" spans="1:9" x14ac:dyDescent="0.25">
      <c r="A21" s="33" t="s">
        <v>12</v>
      </c>
      <c r="B21" s="34"/>
      <c r="C21" s="34"/>
      <c r="D21" s="34"/>
      <c r="E21" s="34"/>
      <c r="F21" s="34"/>
      <c r="G21" s="35"/>
      <c r="H21" s="36">
        <v>28799.7</v>
      </c>
      <c r="I21" s="37"/>
    </row>
    <row r="22" spans="1:9" x14ac:dyDescent="0.25">
      <c r="A22" s="33" t="s">
        <v>50</v>
      </c>
      <c r="B22" s="34"/>
      <c r="C22" s="34"/>
      <c r="D22" s="34"/>
      <c r="E22" s="34"/>
      <c r="F22" s="34"/>
      <c r="G22" s="35"/>
      <c r="H22" s="43">
        <v>106784.77</v>
      </c>
      <c r="I22" s="45"/>
    </row>
    <row r="23" spans="1:9" x14ac:dyDescent="0.25">
      <c r="A23" s="33" t="s">
        <v>13</v>
      </c>
      <c r="B23" s="34"/>
      <c r="C23" s="34"/>
      <c r="D23" s="34"/>
      <c r="E23" s="34"/>
      <c r="F23" s="34"/>
      <c r="G23" s="35"/>
      <c r="H23" s="54">
        <v>32781.919999999998</v>
      </c>
      <c r="I23" s="55"/>
    </row>
    <row r="24" spans="1:9" ht="15.75" thickBot="1" x14ac:dyDescent="0.3">
      <c r="A24" s="65" t="s">
        <v>49</v>
      </c>
      <c r="B24" s="66"/>
      <c r="C24" s="66"/>
      <c r="D24" s="66"/>
      <c r="E24" s="66"/>
      <c r="F24" s="66"/>
      <c r="G24" s="67"/>
      <c r="H24" s="68">
        <v>1618.2</v>
      </c>
      <c r="I24" s="69"/>
    </row>
    <row r="25" spans="1:9" ht="15.75" thickBot="1" x14ac:dyDescent="0.3">
      <c r="A25" s="23" t="s">
        <v>63</v>
      </c>
      <c r="B25" s="24"/>
      <c r="C25" s="24"/>
      <c r="D25" s="24"/>
      <c r="E25" s="24"/>
      <c r="F25" s="24"/>
      <c r="G25" s="25"/>
      <c r="H25" s="110">
        <v>235336.14</v>
      </c>
      <c r="I25" s="111"/>
    </row>
    <row r="26" spans="1:9" ht="15.75" thickBot="1" x14ac:dyDescent="0.3">
      <c r="A26" s="16"/>
      <c r="B26" s="17"/>
      <c r="C26" s="17"/>
      <c r="D26" s="17"/>
      <c r="E26" s="17"/>
      <c r="F26" s="17"/>
      <c r="G26" s="18"/>
      <c r="H26" s="16"/>
      <c r="I26" s="18"/>
    </row>
    <row r="27" spans="1:9" ht="15.75" thickBot="1" x14ac:dyDescent="0.3">
      <c r="A27" s="56" t="s">
        <v>79</v>
      </c>
      <c r="B27" s="57"/>
      <c r="C27" s="57"/>
      <c r="D27" s="57"/>
      <c r="E27" s="57"/>
      <c r="F27" s="57"/>
      <c r="G27" s="58"/>
      <c r="H27" s="59">
        <f>H29+H30</f>
        <v>24588</v>
      </c>
      <c r="I27" s="60"/>
    </row>
    <row r="28" spans="1:9" x14ac:dyDescent="0.25">
      <c r="A28" s="154" t="s">
        <v>81</v>
      </c>
      <c r="B28" s="155"/>
      <c r="C28" s="155"/>
      <c r="D28" s="155"/>
      <c r="E28" s="155"/>
      <c r="F28" s="155"/>
      <c r="G28" s="301"/>
      <c r="H28" s="156"/>
      <c r="I28" s="157"/>
    </row>
    <row r="29" spans="1:9" x14ac:dyDescent="0.25">
      <c r="A29" s="127" t="s">
        <v>130</v>
      </c>
      <c r="B29" s="128"/>
      <c r="C29" s="128"/>
      <c r="D29" s="128"/>
      <c r="E29" s="128"/>
      <c r="F29" s="128"/>
      <c r="G29" s="129"/>
      <c r="H29" s="130">
        <v>14687</v>
      </c>
      <c r="I29" s="131"/>
    </row>
    <row r="30" spans="1:9" x14ac:dyDescent="0.25">
      <c r="A30" s="127" t="s">
        <v>133</v>
      </c>
      <c r="B30" s="128"/>
      <c r="C30" s="128"/>
      <c r="D30" s="128"/>
      <c r="E30" s="128"/>
      <c r="F30" s="128"/>
      <c r="G30" s="129"/>
      <c r="H30" s="130">
        <v>9901</v>
      </c>
      <c r="I30" s="131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97"/>
      <c r="I31" s="198"/>
    </row>
    <row r="32" spans="1:9" ht="15.75" thickBot="1" x14ac:dyDescent="0.3">
      <c r="A32" s="56" t="s">
        <v>146</v>
      </c>
      <c r="B32" s="57"/>
      <c r="C32" s="57"/>
      <c r="D32" s="57"/>
      <c r="E32" s="57"/>
      <c r="F32" s="57"/>
      <c r="G32" s="58"/>
      <c r="H32" s="59">
        <v>13127.869999999999</v>
      </c>
      <c r="I32" s="60"/>
    </row>
    <row r="33" spans="1:13" ht="15.75" thickBot="1" x14ac:dyDescent="0.3">
      <c r="A33" s="56" t="s">
        <v>74</v>
      </c>
      <c r="B33" s="57"/>
      <c r="C33" s="57"/>
      <c r="D33" s="57"/>
      <c r="E33" s="57"/>
      <c r="F33" s="57"/>
      <c r="G33" s="58"/>
      <c r="H33" s="59">
        <v>23637.15</v>
      </c>
      <c r="I33" s="60"/>
    </row>
    <row r="34" spans="1:13" ht="15.75" thickBot="1" x14ac:dyDescent="0.3">
      <c r="A34" s="56" t="s">
        <v>75</v>
      </c>
      <c r="B34" s="57"/>
      <c r="C34" s="57"/>
      <c r="D34" s="57"/>
      <c r="E34" s="57"/>
      <c r="F34" s="57"/>
      <c r="G34" s="58"/>
      <c r="H34" s="132">
        <v>26778.7</v>
      </c>
      <c r="I34" s="133"/>
    </row>
    <row r="35" spans="1:13" ht="15.75" thickBot="1" x14ac:dyDescent="0.3">
      <c r="A35" s="87"/>
      <c r="B35" s="88"/>
      <c r="C35" s="88"/>
      <c r="D35" s="88"/>
      <c r="E35" s="88"/>
      <c r="F35" s="88"/>
      <c r="G35" s="89"/>
      <c r="H35" s="90"/>
      <c r="I35" s="91"/>
    </row>
    <row r="36" spans="1:13" ht="15" customHeight="1" thickBot="1" x14ac:dyDescent="0.3">
      <c r="A36" s="56" t="s">
        <v>162</v>
      </c>
      <c r="B36" s="57"/>
      <c r="C36" s="57"/>
      <c r="D36" s="57"/>
      <c r="E36" s="57"/>
      <c r="F36" s="57"/>
      <c r="G36" s="58"/>
      <c r="H36" s="59">
        <v>5783.2099999999991</v>
      </c>
      <c r="I36" s="60"/>
      <c r="L36" s="73"/>
      <c r="M36" s="73"/>
    </row>
    <row r="37" spans="1:13" ht="15.75" thickBot="1" x14ac:dyDescent="0.3">
      <c r="A37" s="56" t="s">
        <v>84</v>
      </c>
      <c r="B37" s="57"/>
      <c r="C37" s="57"/>
      <c r="D37" s="57"/>
      <c r="E37" s="57"/>
      <c r="F37" s="57"/>
      <c r="G37" s="58"/>
      <c r="H37" s="59">
        <v>2919.82</v>
      </c>
      <c r="I37" s="60"/>
    </row>
    <row r="38" spans="1:13" ht="15.75" thickBot="1" x14ac:dyDescent="0.3">
      <c r="A38" s="99"/>
      <c r="B38" s="100"/>
      <c r="C38" s="100"/>
      <c r="D38" s="100"/>
      <c r="E38" s="100"/>
      <c r="F38" s="100"/>
      <c r="G38" s="101"/>
      <c r="H38" s="85"/>
      <c r="I38" s="86"/>
    </row>
    <row r="39" spans="1:13" ht="15.75" thickBot="1" x14ac:dyDescent="0.3">
      <c r="A39" s="56" t="s">
        <v>14</v>
      </c>
      <c r="B39" s="57"/>
      <c r="C39" s="57"/>
      <c r="D39" s="57"/>
      <c r="E39" s="57"/>
      <c r="F39" s="57"/>
      <c r="G39" s="58"/>
      <c r="H39" s="59">
        <f>H10+H27</f>
        <v>205319.46000000002</v>
      </c>
      <c r="I39" s="60"/>
    </row>
    <row r="40" spans="1:13" x14ac:dyDescent="0.25">
      <c r="A40" s="61"/>
      <c r="B40" s="62"/>
      <c r="C40" s="62"/>
      <c r="D40" s="62"/>
      <c r="E40" s="62"/>
      <c r="F40" s="62"/>
      <c r="G40" s="63"/>
      <c r="H40" s="108"/>
      <c r="I40" s="109"/>
    </row>
    <row r="41" spans="1:13" x14ac:dyDescent="0.25">
      <c r="A41" s="4" t="s">
        <v>97</v>
      </c>
      <c r="B41" s="5"/>
      <c r="C41" s="5"/>
      <c r="D41" s="5"/>
      <c r="E41" s="5"/>
      <c r="F41" s="5"/>
      <c r="G41" s="6"/>
      <c r="H41" s="41">
        <f>H4+H10-H25</f>
        <v>44615.72000000003</v>
      </c>
      <c r="I41" s="8"/>
    </row>
    <row r="42" spans="1:13" x14ac:dyDescent="0.25">
      <c r="A42" s="4" t="s">
        <v>116</v>
      </c>
      <c r="B42" s="5"/>
      <c r="C42" s="5"/>
      <c r="D42" s="5"/>
      <c r="E42" s="5"/>
      <c r="F42" s="5"/>
      <c r="G42" s="6"/>
      <c r="H42" s="97">
        <f>H6+H27-H7-H8</f>
        <v>19030.319999999996</v>
      </c>
      <c r="I42" s="98"/>
    </row>
    <row r="43" spans="1:13" x14ac:dyDescent="0.25">
      <c r="A43" s="150" t="s">
        <v>99</v>
      </c>
      <c r="B43" s="5"/>
      <c r="C43" s="5"/>
      <c r="D43" s="5"/>
      <c r="E43" s="5"/>
      <c r="F43" s="5"/>
      <c r="G43" s="5"/>
      <c r="H43" s="41">
        <f>H32+H33-H34</f>
        <v>9986.3200000000033</v>
      </c>
      <c r="I43" s="42"/>
    </row>
    <row r="44" spans="1:13" x14ac:dyDescent="0.25">
      <c r="A44" s="4" t="s">
        <v>117</v>
      </c>
      <c r="B44" s="5"/>
      <c r="C44" s="5"/>
      <c r="D44" s="5"/>
      <c r="E44" s="5"/>
      <c r="F44" s="5"/>
      <c r="G44" s="6"/>
      <c r="H44" s="77">
        <f>H36-H37</f>
        <v>2863.389999999999</v>
      </c>
      <c r="I44" s="103"/>
    </row>
    <row r="45" spans="1:13" x14ac:dyDescent="0.25">
      <c r="A45" s="7"/>
      <c r="B45" s="112"/>
      <c r="C45" s="112"/>
      <c r="D45" s="112"/>
      <c r="E45" s="112"/>
      <c r="F45" s="112"/>
      <c r="G45" s="8"/>
      <c r="H45" s="7"/>
      <c r="I45" s="8"/>
    </row>
    <row r="46" spans="1:13" x14ac:dyDescent="0.25">
      <c r="A46" s="9" t="s">
        <v>15</v>
      </c>
      <c r="B46" s="10"/>
      <c r="C46" s="10"/>
      <c r="D46" s="10"/>
      <c r="E46" s="10"/>
      <c r="F46" s="10"/>
      <c r="G46" s="11"/>
      <c r="H46" s="12"/>
      <c r="I46" s="13"/>
    </row>
    <row r="47" spans="1:13" x14ac:dyDescent="0.25">
      <c r="A47" s="33" t="s">
        <v>16</v>
      </c>
      <c r="B47" s="34"/>
      <c r="C47" s="34"/>
      <c r="D47" s="34"/>
      <c r="E47" s="34"/>
      <c r="F47" s="34"/>
      <c r="G47" s="35"/>
      <c r="H47" s="41">
        <v>16</v>
      </c>
      <c r="I47" s="42"/>
    </row>
    <row r="48" spans="1:13" ht="15.75" thickBot="1" x14ac:dyDescent="0.3">
      <c r="A48" s="79" t="s">
        <v>54</v>
      </c>
      <c r="B48" s="80"/>
      <c r="C48" s="80"/>
      <c r="D48" s="80"/>
      <c r="E48" s="80"/>
      <c r="F48" s="80"/>
      <c r="G48" s="81"/>
      <c r="H48" s="113">
        <f>(H10/H25+H27/H7+H33/H34)*H47</f>
        <v>43.361721490643738</v>
      </c>
      <c r="I48" s="114"/>
    </row>
    <row r="51" spans="1:9" x14ac:dyDescent="0.25">
      <c r="A51" s="73" t="s">
        <v>19</v>
      </c>
      <c r="B51" s="73"/>
      <c r="C51" s="73"/>
      <c r="G51" s="73" t="s">
        <v>20</v>
      </c>
      <c r="H51" s="73"/>
      <c r="I51" s="73"/>
    </row>
  </sheetData>
  <mergeCells count="95">
    <mergeCell ref="A46:G46"/>
    <mergeCell ref="H46:I46"/>
    <mergeCell ref="A47:G47"/>
    <mergeCell ref="H47:I47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L36:M36"/>
    <mergeCell ref="A44:G44"/>
    <mergeCell ref="H44:I44"/>
    <mergeCell ref="A45:G45"/>
    <mergeCell ref="H45:I45"/>
    <mergeCell ref="A29:G29"/>
    <mergeCell ref="H29:I29"/>
    <mergeCell ref="A31:G31"/>
    <mergeCell ref="H31:I31"/>
    <mergeCell ref="A33:G33"/>
    <mergeCell ref="H33:I33"/>
    <mergeCell ref="A30:G30"/>
    <mergeCell ref="H30:I30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A11:G11"/>
    <mergeCell ref="H11:I11"/>
    <mergeCell ref="A14:G14"/>
    <mergeCell ref="H14:I14"/>
    <mergeCell ref="A15:G16"/>
    <mergeCell ref="H15:I16"/>
    <mergeCell ref="A12:G12"/>
    <mergeCell ref="H12:I12"/>
    <mergeCell ref="A13:G13"/>
    <mergeCell ref="H13:I13"/>
    <mergeCell ref="A17:G17"/>
    <mergeCell ref="H17:I17"/>
    <mergeCell ref="A18:G18"/>
    <mergeCell ref="H18:I18"/>
    <mergeCell ref="A19:G19"/>
    <mergeCell ref="H19:I19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48:G48"/>
    <mergeCell ref="H48:I48"/>
    <mergeCell ref="A51:C51"/>
    <mergeCell ref="G51:I51"/>
    <mergeCell ref="A32:G32"/>
    <mergeCell ref="H32:I32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K10" sqref="K10"/>
    </sheetView>
  </sheetViews>
  <sheetFormatPr defaultRowHeight="15" x14ac:dyDescent="0.25"/>
  <sheetData>
    <row r="1" spans="1:9" ht="18.75" x14ac:dyDescent="0.3">
      <c r="A1" s="14" t="s">
        <v>34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134</v>
      </c>
      <c r="B4" s="5"/>
      <c r="C4" s="5"/>
      <c r="D4" s="5"/>
      <c r="E4" s="5"/>
      <c r="F4" s="5"/>
      <c r="G4" s="6"/>
      <c r="H4" s="21">
        <v>213233.26</v>
      </c>
      <c r="I4" s="146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140</v>
      </c>
      <c r="B6" s="5"/>
      <c r="C6" s="5"/>
      <c r="D6" s="5"/>
      <c r="E6" s="5"/>
      <c r="F6" s="5"/>
      <c r="G6" s="6"/>
      <c r="H6" s="7">
        <v>48952.02999999997</v>
      </c>
      <c r="I6" s="8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102">
        <v>19471.13</v>
      </c>
      <c r="I7" s="10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4620</v>
      </c>
      <c r="I8" s="37"/>
    </row>
    <row r="9" spans="1:9" ht="15.75" thickBot="1" x14ac:dyDescent="0.3">
      <c r="A9" s="33"/>
      <c r="B9" s="34"/>
      <c r="C9" s="34"/>
      <c r="D9" s="34"/>
      <c r="E9" s="34"/>
      <c r="F9" s="34"/>
      <c r="G9" s="35"/>
      <c r="H9" s="12"/>
      <c r="I9" s="13"/>
    </row>
    <row r="10" spans="1:9" ht="15.75" thickBot="1" x14ac:dyDescent="0.3">
      <c r="A10" s="56" t="s">
        <v>64</v>
      </c>
      <c r="B10" s="57"/>
      <c r="C10" s="57"/>
      <c r="D10" s="57"/>
      <c r="E10" s="57"/>
      <c r="F10" s="57"/>
      <c r="G10" s="58"/>
      <c r="H10" s="26">
        <f>H11+H12+H13+H14+H15+H25+H24+H18+H20+H21+H22+H23+H26+H19</f>
        <v>80321.88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0</v>
      </c>
      <c r="I11" s="32"/>
    </row>
    <row r="12" spans="1:9" x14ac:dyDescent="0.25">
      <c r="A12" s="33" t="s">
        <v>4</v>
      </c>
      <c r="B12" s="34"/>
      <c r="C12" s="34"/>
      <c r="D12" s="34"/>
      <c r="E12" s="34"/>
      <c r="F12" s="34"/>
      <c r="G12" s="35"/>
      <c r="H12" s="12"/>
      <c r="I12" s="13"/>
    </row>
    <row r="13" spans="1:9" x14ac:dyDescent="0.25">
      <c r="A13" s="33" t="s">
        <v>5</v>
      </c>
      <c r="B13" s="34"/>
      <c r="C13" s="34"/>
      <c r="D13" s="34"/>
      <c r="E13" s="34"/>
      <c r="F13" s="34"/>
      <c r="G13" s="35"/>
      <c r="H13" s="12"/>
      <c r="I13" s="13"/>
    </row>
    <row r="14" spans="1:9" x14ac:dyDescent="0.25">
      <c r="A14" s="33" t="s">
        <v>6</v>
      </c>
      <c r="B14" s="34"/>
      <c r="C14" s="34"/>
      <c r="D14" s="34"/>
      <c r="E14" s="34"/>
      <c r="F14" s="34"/>
      <c r="G14" s="35"/>
      <c r="H14" s="12">
        <v>1360.31</v>
      </c>
      <c r="I14" s="13"/>
    </row>
    <row r="15" spans="1:9" x14ac:dyDescent="0.25">
      <c r="A15" s="140" t="s">
        <v>7</v>
      </c>
      <c r="B15" s="141"/>
      <c r="C15" s="141"/>
      <c r="D15" s="141"/>
      <c r="E15" s="141"/>
      <c r="F15" s="141"/>
      <c r="G15" s="142"/>
      <c r="H15" s="12"/>
      <c r="I15" s="13"/>
    </row>
    <row r="16" spans="1:9" x14ac:dyDescent="0.25">
      <c r="A16" s="143"/>
      <c r="B16" s="144"/>
      <c r="C16" s="144"/>
      <c r="D16" s="144"/>
      <c r="E16" s="144"/>
      <c r="F16" s="144"/>
      <c r="G16" s="145"/>
      <c r="H16" s="12"/>
      <c r="I16" s="13"/>
    </row>
    <row r="17" spans="1:9" x14ac:dyDescent="0.25">
      <c r="A17" s="33" t="s">
        <v>9</v>
      </c>
      <c r="B17" s="34"/>
      <c r="C17" s="34"/>
      <c r="D17" s="34"/>
      <c r="E17" s="34"/>
      <c r="F17" s="34"/>
      <c r="G17" s="35"/>
      <c r="H17" s="12"/>
      <c r="I17" s="13"/>
    </row>
    <row r="18" spans="1:9" x14ac:dyDescent="0.25">
      <c r="A18" s="137" t="s">
        <v>0</v>
      </c>
      <c r="B18" s="138"/>
      <c r="C18" s="138"/>
      <c r="D18" s="138"/>
      <c r="E18" s="138"/>
      <c r="F18" s="138"/>
      <c r="G18" s="139"/>
      <c r="H18" s="12"/>
      <c r="I18" s="13"/>
    </row>
    <row r="19" spans="1:9" x14ac:dyDescent="0.25">
      <c r="A19" s="33" t="s">
        <v>51</v>
      </c>
      <c r="B19" s="34"/>
      <c r="C19" s="34"/>
      <c r="D19" s="34"/>
      <c r="E19" s="34"/>
      <c r="F19" s="34"/>
      <c r="G19" s="35"/>
      <c r="H19" s="43">
        <v>1016.16</v>
      </c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2526.7199999999998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12623.77</v>
      </c>
      <c r="I23" s="45"/>
    </row>
    <row r="24" spans="1:9" x14ac:dyDescent="0.25">
      <c r="A24" s="33" t="s">
        <v>55</v>
      </c>
      <c r="B24" s="34"/>
      <c r="C24" s="34"/>
      <c r="D24" s="34"/>
      <c r="E24" s="34"/>
      <c r="F24" s="34"/>
      <c r="G24" s="35"/>
      <c r="H24" s="43">
        <v>46806.98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14369.74</v>
      </c>
      <c r="I25" s="55"/>
    </row>
    <row r="26" spans="1:9" ht="15.75" thickBot="1" x14ac:dyDescent="0.3">
      <c r="A26" s="79" t="s">
        <v>49</v>
      </c>
      <c r="B26" s="80"/>
      <c r="C26" s="80"/>
      <c r="D26" s="80"/>
      <c r="E26" s="80"/>
      <c r="F26" s="80"/>
      <c r="G26" s="81"/>
      <c r="H26" s="68">
        <v>1618.2</v>
      </c>
      <c r="I26" s="69"/>
    </row>
    <row r="27" spans="1:9" ht="15.75" thickBot="1" x14ac:dyDescent="0.3">
      <c r="A27" s="56" t="s">
        <v>63</v>
      </c>
      <c r="B27" s="57"/>
      <c r="C27" s="57"/>
      <c r="D27" s="57"/>
      <c r="E27" s="57"/>
      <c r="F27" s="57"/>
      <c r="G27" s="58"/>
      <c r="H27" s="110">
        <v>77884.53</v>
      </c>
      <c r="I27" s="111"/>
    </row>
    <row r="28" spans="1:9" ht="15.75" thickBot="1" x14ac:dyDescent="0.3">
      <c r="A28" s="116"/>
      <c r="B28" s="117"/>
      <c r="C28" s="117"/>
      <c r="D28" s="117"/>
      <c r="E28" s="117"/>
      <c r="F28" s="117"/>
      <c r="G28" s="118"/>
      <c r="H28" s="116"/>
      <c r="I28" s="1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f>H31</f>
        <v>505</v>
      </c>
      <c r="I29" s="60"/>
    </row>
    <row r="30" spans="1:9" x14ac:dyDescent="0.25">
      <c r="A30" s="119" t="s">
        <v>78</v>
      </c>
      <c r="B30" s="120"/>
      <c r="C30" s="120"/>
      <c r="D30" s="120"/>
      <c r="E30" s="120"/>
      <c r="F30" s="120"/>
      <c r="G30" s="121"/>
      <c r="H30" s="21"/>
      <c r="I30" s="22"/>
    </row>
    <row r="31" spans="1:9" x14ac:dyDescent="0.25">
      <c r="A31" s="127" t="s">
        <v>132</v>
      </c>
      <c r="B31" s="128"/>
      <c r="C31" s="128"/>
      <c r="D31" s="128"/>
      <c r="E31" s="128"/>
      <c r="F31" s="128"/>
      <c r="G31" s="129"/>
      <c r="H31" s="130">
        <v>505</v>
      </c>
      <c r="I31" s="131"/>
    </row>
    <row r="32" spans="1:9" ht="15.75" thickBot="1" x14ac:dyDescent="0.3">
      <c r="A32" s="122"/>
      <c r="B32" s="123"/>
      <c r="C32" s="123"/>
      <c r="D32" s="123"/>
      <c r="E32" s="123"/>
      <c r="F32" s="123"/>
      <c r="G32" s="124"/>
      <c r="H32" s="125"/>
      <c r="I32" s="126"/>
    </row>
    <row r="33" spans="1:9" ht="15.75" thickBot="1" x14ac:dyDescent="0.3">
      <c r="A33" s="56" t="s">
        <v>139</v>
      </c>
      <c r="B33" s="57"/>
      <c r="C33" s="57"/>
      <c r="D33" s="57"/>
      <c r="E33" s="57"/>
      <c r="F33" s="57"/>
      <c r="G33" s="58"/>
      <c r="H33" s="59">
        <v>5779.7100000000009</v>
      </c>
      <c r="I33" s="60"/>
    </row>
    <row r="34" spans="1:9" ht="15.75" thickBot="1" x14ac:dyDescent="0.3">
      <c r="A34" s="56" t="s">
        <v>74</v>
      </c>
      <c r="B34" s="57"/>
      <c r="C34" s="57"/>
      <c r="D34" s="57"/>
      <c r="E34" s="57"/>
      <c r="F34" s="57"/>
      <c r="G34" s="58"/>
      <c r="H34" s="59">
        <v>11074.5</v>
      </c>
      <c r="I34" s="60"/>
    </row>
    <row r="35" spans="1:9" ht="15.75" thickBot="1" x14ac:dyDescent="0.3">
      <c r="A35" s="56" t="s">
        <v>75</v>
      </c>
      <c r="B35" s="57"/>
      <c r="C35" s="57"/>
      <c r="D35" s="57"/>
      <c r="E35" s="57"/>
      <c r="F35" s="57"/>
      <c r="G35" s="58"/>
      <c r="H35" s="59">
        <v>12530.14</v>
      </c>
      <c r="I35" s="60"/>
    </row>
    <row r="36" spans="1:9" ht="15.75" thickBot="1" x14ac:dyDescent="0.3">
      <c r="A36" s="134"/>
      <c r="B36" s="135"/>
      <c r="C36" s="135"/>
      <c r="D36" s="135"/>
      <c r="E36" s="135"/>
      <c r="F36" s="135"/>
      <c r="G36" s="136"/>
      <c r="H36" s="132"/>
      <c r="I36" s="133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H29+H10</f>
        <v>80826.880000000005</v>
      </c>
      <c r="I37" s="60"/>
    </row>
    <row r="38" spans="1:9" x14ac:dyDescent="0.25">
      <c r="A38" s="108"/>
      <c r="B38" s="115"/>
      <c r="C38" s="115"/>
      <c r="D38" s="115"/>
      <c r="E38" s="115"/>
      <c r="F38" s="115"/>
      <c r="G38" s="109"/>
      <c r="H38" s="95"/>
      <c r="I38" s="96"/>
    </row>
    <row r="39" spans="1:9" ht="13.5" customHeight="1" x14ac:dyDescent="0.25">
      <c r="A39" s="4" t="s">
        <v>89</v>
      </c>
      <c r="B39" s="5"/>
      <c r="C39" s="5"/>
      <c r="D39" s="5"/>
      <c r="E39" s="5"/>
      <c r="F39" s="5"/>
      <c r="G39" s="6"/>
      <c r="H39" s="41">
        <f>H4+H10-H27</f>
        <v>215670.61000000002</v>
      </c>
      <c r="I39" s="42"/>
    </row>
    <row r="40" spans="1:9" x14ac:dyDescent="0.25">
      <c r="A40" s="4" t="s">
        <v>94</v>
      </c>
      <c r="B40" s="5"/>
      <c r="C40" s="5"/>
      <c r="D40" s="5"/>
      <c r="E40" s="5"/>
      <c r="F40" s="5"/>
      <c r="G40" s="6"/>
      <c r="H40" s="41">
        <f>H6+H7+H8-H29</f>
        <v>72538.159999999974</v>
      </c>
      <c r="I40" s="42"/>
    </row>
    <row r="41" spans="1:9" x14ac:dyDescent="0.25">
      <c r="A41" s="4" t="s">
        <v>95</v>
      </c>
      <c r="B41" s="5"/>
      <c r="C41" s="5"/>
      <c r="D41" s="5"/>
      <c r="E41" s="5"/>
      <c r="F41" s="5"/>
      <c r="G41" s="6"/>
      <c r="H41" s="41">
        <f>H33+H34-H35</f>
        <v>4324.07</v>
      </c>
      <c r="I41" s="42"/>
    </row>
    <row r="42" spans="1:9" x14ac:dyDescent="0.25">
      <c r="A42" s="7"/>
      <c r="B42" s="112"/>
      <c r="C42" s="112"/>
      <c r="D42" s="112"/>
      <c r="E42" s="112"/>
      <c r="F42" s="112"/>
      <c r="G42" s="8"/>
      <c r="H42" s="7"/>
      <c r="I42" s="8"/>
    </row>
    <row r="43" spans="1:9" x14ac:dyDescent="0.25">
      <c r="A43" s="4" t="s">
        <v>15</v>
      </c>
      <c r="B43" s="5"/>
      <c r="C43" s="5"/>
      <c r="D43" s="5"/>
      <c r="E43" s="5"/>
      <c r="F43" s="5"/>
      <c r="G43" s="6"/>
      <c r="H43" s="43"/>
      <c r="I43" s="45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41">
        <v>14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113">
        <f>(H10/H27+H29/H7+H34/H35)*H44</f>
        <v>27.174828108944311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H7:I7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6:G26"/>
    <mergeCell ref="H26:I26"/>
    <mergeCell ref="A27:G27"/>
    <mergeCell ref="H27:I27"/>
    <mergeCell ref="A23:G23"/>
    <mergeCell ref="H23:I23"/>
    <mergeCell ref="A24:G24"/>
    <mergeCell ref="H24:I24"/>
    <mergeCell ref="A25:G25"/>
    <mergeCell ref="H25:I25"/>
    <mergeCell ref="A31:G31"/>
    <mergeCell ref="H31:I31"/>
    <mergeCell ref="H36:I36"/>
    <mergeCell ref="A36:G36"/>
    <mergeCell ref="A34:G34"/>
    <mergeCell ref="H34:I34"/>
    <mergeCell ref="A35:G35"/>
    <mergeCell ref="H35:I35"/>
    <mergeCell ref="A38:G38"/>
    <mergeCell ref="H38:I38"/>
    <mergeCell ref="A28:G28"/>
    <mergeCell ref="H28:I28"/>
    <mergeCell ref="A39:G39"/>
    <mergeCell ref="H39:I39"/>
    <mergeCell ref="A29:G29"/>
    <mergeCell ref="H29:I29"/>
    <mergeCell ref="A37:G37"/>
    <mergeCell ref="H37:I37"/>
    <mergeCell ref="A30:G30"/>
    <mergeCell ref="H30:I30"/>
    <mergeCell ref="A33:G33"/>
    <mergeCell ref="H33:I33"/>
    <mergeCell ref="A32:G32"/>
    <mergeCell ref="H32:I32"/>
    <mergeCell ref="A40:G40"/>
    <mergeCell ref="H40:I40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workbookViewId="0">
      <selection activeCell="H40" sqref="H40:I40"/>
    </sheetView>
  </sheetViews>
  <sheetFormatPr defaultRowHeight="15" x14ac:dyDescent="0.25"/>
  <sheetData>
    <row r="1" spans="1:9" ht="18.75" x14ac:dyDescent="0.3">
      <c r="A1" s="14" t="s">
        <v>118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119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47" t="s">
        <v>2</v>
      </c>
      <c r="I3" s="148"/>
    </row>
    <row r="4" spans="1:9" x14ac:dyDescent="0.25">
      <c r="A4" s="175" t="s">
        <v>121</v>
      </c>
      <c r="B4" s="176"/>
      <c r="C4" s="176"/>
      <c r="D4" s="176"/>
      <c r="E4" s="176"/>
      <c r="F4" s="176"/>
      <c r="G4" s="177"/>
      <c r="H4" s="7">
        <v>0</v>
      </c>
      <c r="I4" s="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70" t="s">
        <v>120</v>
      </c>
      <c r="B6" s="71"/>
      <c r="C6" s="71"/>
      <c r="D6" s="71"/>
      <c r="E6" s="71"/>
      <c r="F6" s="71"/>
      <c r="G6" s="72"/>
      <c r="H6" s="41">
        <v>0</v>
      </c>
      <c r="I6" s="42"/>
    </row>
    <row r="7" spans="1:9" x14ac:dyDescent="0.25">
      <c r="A7" s="9" t="s">
        <v>33</v>
      </c>
      <c r="B7" s="10"/>
      <c r="C7" s="10"/>
      <c r="D7" s="10"/>
      <c r="E7" s="10"/>
      <c r="F7" s="10"/>
      <c r="G7" s="11"/>
      <c r="H7" s="130">
        <v>2342.3200000000002</v>
      </c>
      <c r="I7" s="131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130">
        <v>0</v>
      </c>
      <c r="I8" s="131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1"/>
      <c r="I9" s="42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H11+H12+H13+H14+H15+H17+H18+H19+H31+H21+H22+H23+H24+H25+H26+H27+H20</f>
        <v>48610.579999999994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1850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8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9" t="s">
        <v>9</v>
      </c>
      <c r="B18" s="10"/>
      <c r="C18" s="10"/>
      <c r="D18" s="10"/>
      <c r="E18" s="10"/>
      <c r="F18" s="10"/>
      <c r="G18" s="11"/>
      <c r="H18" s="12"/>
      <c r="I18" s="13"/>
    </row>
    <row r="19" spans="1:9" x14ac:dyDescent="0.25">
      <c r="A19" s="51" t="s">
        <v>0</v>
      </c>
      <c r="B19" s="52"/>
      <c r="C19" s="52"/>
      <c r="D19" s="52"/>
      <c r="E19" s="52"/>
      <c r="F19" s="52"/>
      <c r="G19" s="53"/>
      <c r="H19" s="12"/>
      <c r="I19" s="13"/>
    </row>
    <row r="20" spans="1:9" x14ac:dyDescent="0.25">
      <c r="A20" s="9" t="s">
        <v>52</v>
      </c>
      <c r="B20" s="10"/>
      <c r="C20" s="10"/>
      <c r="D20" s="10"/>
      <c r="E20" s="10"/>
      <c r="F20" s="10"/>
      <c r="G20" s="11"/>
      <c r="H20" s="36">
        <v>569.6</v>
      </c>
      <c r="I20" s="37"/>
    </row>
    <row r="21" spans="1:9" x14ac:dyDescent="0.25">
      <c r="A21" s="33" t="s">
        <v>11</v>
      </c>
      <c r="B21" s="34"/>
      <c r="C21" s="34"/>
      <c r="D21" s="34"/>
      <c r="E21" s="34"/>
      <c r="F21" s="34"/>
      <c r="G21" s="35"/>
      <c r="H21" s="36">
        <v>7632.8</v>
      </c>
      <c r="I21" s="37"/>
    </row>
    <row r="22" spans="1:9" x14ac:dyDescent="0.25">
      <c r="A22" s="33" t="s">
        <v>17</v>
      </c>
      <c r="B22" s="34"/>
      <c r="C22" s="34"/>
      <c r="D22" s="34"/>
      <c r="E22" s="34"/>
      <c r="F22" s="34"/>
      <c r="G22" s="35"/>
      <c r="H22" s="43"/>
      <c r="I22" s="45"/>
    </row>
    <row r="23" spans="1:9" x14ac:dyDescent="0.25">
      <c r="A23" s="33" t="s">
        <v>18</v>
      </c>
      <c r="B23" s="34"/>
      <c r="C23" s="34"/>
      <c r="D23" s="34"/>
      <c r="E23" s="34"/>
      <c r="F23" s="34"/>
      <c r="G23" s="35"/>
      <c r="H23" s="54"/>
      <c r="I23" s="55"/>
    </row>
    <row r="24" spans="1:9" x14ac:dyDescent="0.25">
      <c r="A24" s="33" t="s">
        <v>12</v>
      </c>
      <c r="B24" s="34"/>
      <c r="C24" s="34"/>
      <c r="D24" s="34"/>
      <c r="E24" s="34"/>
      <c r="F24" s="34"/>
      <c r="G24" s="35"/>
      <c r="H24" s="36">
        <v>6086</v>
      </c>
      <c r="I24" s="37"/>
    </row>
    <row r="25" spans="1:9" x14ac:dyDescent="0.25">
      <c r="A25" s="33" t="s">
        <v>50</v>
      </c>
      <c r="B25" s="34"/>
      <c r="C25" s="34"/>
      <c r="D25" s="34"/>
      <c r="E25" s="34"/>
      <c r="F25" s="34"/>
      <c r="G25" s="35"/>
      <c r="H25" s="43">
        <v>22565.93</v>
      </c>
      <c r="I25" s="45"/>
    </row>
    <row r="26" spans="1:9" x14ac:dyDescent="0.25">
      <c r="A26" s="33" t="s">
        <v>13</v>
      </c>
      <c r="B26" s="34"/>
      <c r="C26" s="34"/>
      <c r="D26" s="34"/>
      <c r="E26" s="34"/>
      <c r="F26" s="34"/>
      <c r="G26" s="35"/>
      <c r="H26" s="54">
        <v>6927.74</v>
      </c>
      <c r="I26" s="55"/>
    </row>
    <row r="27" spans="1:9" ht="15.75" thickBot="1" x14ac:dyDescent="0.3">
      <c r="A27" s="65" t="s">
        <v>49</v>
      </c>
      <c r="B27" s="66"/>
      <c r="C27" s="66"/>
      <c r="D27" s="66"/>
      <c r="E27" s="66"/>
      <c r="F27" s="66"/>
      <c r="G27" s="67"/>
      <c r="H27" s="68">
        <v>1618.2</v>
      </c>
      <c r="I27" s="69"/>
    </row>
    <row r="28" spans="1:9" ht="15.75" thickBot="1" x14ac:dyDescent="0.3">
      <c r="A28" s="23" t="s">
        <v>63</v>
      </c>
      <c r="B28" s="24"/>
      <c r="C28" s="24"/>
      <c r="D28" s="24"/>
      <c r="E28" s="24"/>
      <c r="F28" s="24"/>
      <c r="G28" s="25"/>
      <c r="H28" s="110">
        <v>9369.2800000000007</v>
      </c>
      <c r="I28" s="111"/>
    </row>
    <row r="29" spans="1:9" ht="15.75" thickBot="1" x14ac:dyDescent="0.3">
      <c r="A29" s="16"/>
      <c r="B29" s="17"/>
      <c r="C29" s="17"/>
      <c r="D29" s="17"/>
      <c r="E29" s="17"/>
      <c r="F29" s="17"/>
      <c r="G29" s="18"/>
      <c r="H29" s="16"/>
      <c r="I29" s="18"/>
    </row>
    <row r="30" spans="1:9" ht="15.75" thickBot="1" x14ac:dyDescent="0.3">
      <c r="A30" s="56" t="s">
        <v>79</v>
      </c>
      <c r="B30" s="57"/>
      <c r="C30" s="57"/>
      <c r="D30" s="57"/>
      <c r="E30" s="57"/>
      <c r="F30" s="57"/>
      <c r="G30" s="58"/>
      <c r="H30" s="59">
        <v>0</v>
      </c>
      <c r="I30" s="60"/>
    </row>
    <row r="31" spans="1:9" x14ac:dyDescent="0.25">
      <c r="A31" s="28" t="s">
        <v>81</v>
      </c>
      <c r="B31" s="29"/>
      <c r="C31" s="29"/>
      <c r="D31" s="29"/>
      <c r="E31" s="29"/>
      <c r="F31" s="29"/>
      <c r="G31" s="30"/>
      <c r="H31" s="108"/>
      <c r="I31" s="109"/>
    </row>
    <row r="32" spans="1:9" ht="15.75" thickBot="1" x14ac:dyDescent="0.3">
      <c r="A32" s="87"/>
      <c r="B32" s="88"/>
      <c r="C32" s="88"/>
      <c r="D32" s="88"/>
      <c r="E32" s="88"/>
      <c r="F32" s="88"/>
      <c r="G32" s="89"/>
      <c r="H32" s="90"/>
      <c r="I32" s="91"/>
    </row>
    <row r="33" spans="1:9" ht="15.75" thickBot="1" x14ac:dyDescent="0.3">
      <c r="A33" s="56" t="s">
        <v>14</v>
      </c>
      <c r="B33" s="57"/>
      <c r="C33" s="57"/>
      <c r="D33" s="57"/>
      <c r="E33" s="57"/>
      <c r="F33" s="57"/>
      <c r="G33" s="58"/>
      <c r="H33" s="59">
        <f>H10+H30</f>
        <v>48610.579999999994</v>
      </c>
      <c r="I33" s="60"/>
    </row>
    <row r="34" spans="1:9" x14ac:dyDescent="0.25">
      <c r="A34" s="61"/>
      <c r="B34" s="62"/>
      <c r="C34" s="62"/>
      <c r="D34" s="62"/>
      <c r="E34" s="62"/>
      <c r="F34" s="62"/>
      <c r="G34" s="63"/>
      <c r="H34" s="108"/>
      <c r="I34" s="109"/>
    </row>
    <row r="35" spans="1:9" x14ac:dyDescent="0.25">
      <c r="A35" s="4" t="s">
        <v>97</v>
      </c>
      <c r="B35" s="5"/>
      <c r="C35" s="5"/>
      <c r="D35" s="5"/>
      <c r="E35" s="5"/>
      <c r="F35" s="5"/>
      <c r="G35" s="6"/>
      <c r="H35" s="41">
        <f>H4+H10-H28</f>
        <v>39241.299999999996</v>
      </c>
      <c r="I35" s="8"/>
    </row>
    <row r="36" spans="1:9" x14ac:dyDescent="0.25">
      <c r="A36" s="4" t="s">
        <v>163</v>
      </c>
      <c r="B36" s="5"/>
      <c r="C36" s="5"/>
      <c r="D36" s="5"/>
      <c r="E36" s="5"/>
      <c r="F36" s="5"/>
      <c r="G36" s="6"/>
      <c r="H36" s="97">
        <f>H7</f>
        <v>2342.3200000000002</v>
      </c>
      <c r="I36" s="98"/>
    </row>
    <row r="37" spans="1:9" x14ac:dyDescent="0.25">
      <c r="A37" s="102"/>
      <c r="B37" s="158"/>
      <c r="C37" s="158"/>
      <c r="D37" s="158"/>
      <c r="E37" s="158"/>
      <c r="F37" s="158"/>
      <c r="G37" s="103"/>
      <c r="H37" s="102"/>
      <c r="I37" s="103"/>
    </row>
    <row r="38" spans="1:9" x14ac:dyDescent="0.25">
      <c r="A38" s="9" t="s">
        <v>15</v>
      </c>
      <c r="B38" s="10"/>
      <c r="C38" s="10"/>
      <c r="D38" s="10"/>
      <c r="E38" s="10"/>
      <c r="F38" s="10"/>
      <c r="G38" s="11"/>
      <c r="H38" s="12"/>
      <c r="I38" s="13"/>
    </row>
    <row r="39" spans="1:9" x14ac:dyDescent="0.25">
      <c r="A39" s="33" t="s">
        <v>16</v>
      </c>
      <c r="B39" s="34"/>
      <c r="C39" s="34"/>
      <c r="D39" s="34"/>
      <c r="E39" s="34"/>
      <c r="F39" s="34"/>
      <c r="G39" s="35"/>
      <c r="H39" s="41">
        <v>20</v>
      </c>
      <c r="I39" s="42"/>
    </row>
    <row r="40" spans="1:9" ht="15.75" thickBot="1" x14ac:dyDescent="0.3">
      <c r="A40" s="79" t="s">
        <v>54</v>
      </c>
      <c r="B40" s="80"/>
      <c r="C40" s="80"/>
      <c r="D40" s="80"/>
      <c r="E40" s="80"/>
      <c r="F40" s="80"/>
      <c r="G40" s="81"/>
      <c r="H40" s="113">
        <f>(H10/H28+H30/H7)*H39</f>
        <v>103.76588168994842</v>
      </c>
      <c r="I40" s="114"/>
    </row>
    <row r="43" spans="1:9" x14ac:dyDescent="0.25">
      <c r="A43" s="73" t="s">
        <v>19</v>
      </c>
      <c r="B43" s="73"/>
      <c r="C43" s="73"/>
      <c r="G43" s="73" t="s">
        <v>20</v>
      </c>
      <c r="H43" s="73"/>
      <c r="I43" s="73"/>
    </row>
  </sheetData>
  <mergeCells count="78">
    <mergeCell ref="A43:C43"/>
    <mergeCell ref="G43:I43"/>
    <mergeCell ref="A38:G38"/>
    <mergeCell ref="H38:I38"/>
    <mergeCell ref="A39:G39"/>
    <mergeCell ref="H39:I39"/>
    <mergeCell ref="A40:G40"/>
    <mergeCell ref="H40:I40"/>
    <mergeCell ref="A36:G36"/>
    <mergeCell ref="H36:I36"/>
    <mergeCell ref="A37:G37"/>
    <mergeCell ref="H37:I37"/>
    <mergeCell ref="A33:G33"/>
    <mergeCell ref="H33:I33"/>
    <mergeCell ref="A34:G34"/>
    <mergeCell ref="H34:I34"/>
    <mergeCell ref="A35:G35"/>
    <mergeCell ref="H35:I35"/>
    <mergeCell ref="A32:G32"/>
    <mergeCell ref="H32:I32"/>
    <mergeCell ref="A30:G30"/>
    <mergeCell ref="H30:I30"/>
    <mergeCell ref="A31:G31"/>
    <mergeCell ref="H31:I31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M41" sqref="M41"/>
    </sheetView>
  </sheetViews>
  <sheetFormatPr defaultRowHeight="15" x14ac:dyDescent="0.25"/>
  <sheetData>
    <row r="1" spans="1:9" ht="18.75" x14ac:dyDescent="0.3">
      <c r="A1" s="14" t="s">
        <v>23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47" t="s">
        <v>2</v>
      </c>
      <c r="I3" s="148"/>
    </row>
    <row r="4" spans="1:9" x14ac:dyDescent="0.25">
      <c r="A4" s="4" t="s">
        <v>141</v>
      </c>
      <c r="B4" s="5"/>
      <c r="C4" s="5"/>
      <c r="D4" s="5"/>
      <c r="E4" s="5"/>
      <c r="F4" s="5"/>
      <c r="G4" s="5"/>
      <c r="H4" s="21">
        <v>82388.989999999991</v>
      </c>
      <c r="I4" s="146"/>
    </row>
    <row r="5" spans="1:9" x14ac:dyDescent="0.25">
      <c r="A5" s="4"/>
      <c r="B5" s="5"/>
      <c r="C5" s="5"/>
      <c r="D5" s="5"/>
      <c r="E5" s="5"/>
      <c r="F5" s="5"/>
      <c r="G5" s="5"/>
      <c r="H5" s="43"/>
      <c r="I5" s="45"/>
    </row>
    <row r="6" spans="1:9" x14ac:dyDescent="0.25">
      <c r="A6" s="4" t="s">
        <v>142</v>
      </c>
      <c r="B6" s="5"/>
      <c r="C6" s="5"/>
      <c r="D6" s="5"/>
      <c r="E6" s="5"/>
      <c r="F6" s="5"/>
      <c r="G6" s="5"/>
      <c r="H6" s="41">
        <v>71787.47</v>
      </c>
      <c r="I6" s="42"/>
    </row>
    <row r="7" spans="1:9" x14ac:dyDescent="0.25">
      <c r="A7" s="38" t="s">
        <v>67</v>
      </c>
      <c r="B7" s="39"/>
      <c r="C7" s="39"/>
      <c r="D7" s="39"/>
      <c r="E7" s="39"/>
      <c r="F7" s="39"/>
      <c r="G7" s="150"/>
      <c r="H7" s="102">
        <v>15716.25</v>
      </c>
      <c r="I7" s="10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3900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49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</f>
        <v>82902.92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3515.2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43"/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2526.7199999999998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36">
        <v>12637.8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46858.98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54">
        <v>14385.71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80927.570000000007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59">
        <f>H31</f>
        <v>0</v>
      </c>
      <c r="I29" s="60"/>
    </row>
    <row r="30" spans="1:9" x14ac:dyDescent="0.25">
      <c r="A30" s="154" t="s">
        <v>78</v>
      </c>
      <c r="B30" s="155"/>
      <c r="C30" s="155"/>
      <c r="D30" s="155"/>
      <c r="E30" s="155"/>
      <c r="F30" s="155"/>
      <c r="G30" s="155"/>
      <c r="H30" s="156"/>
      <c r="I30" s="157"/>
    </row>
    <row r="31" spans="1:9" x14ac:dyDescent="0.25">
      <c r="A31" s="33" t="s">
        <v>86</v>
      </c>
      <c r="B31" s="34"/>
      <c r="C31" s="34"/>
      <c r="D31" s="34"/>
      <c r="E31" s="34"/>
      <c r="F31" s="34"/>
      <c r="G31" s="35"/>
      <c r="H31" s="36">
        <v>0</v>
      </c>
      <c r="I31" s="37"/>
    </row>
    <row r="32" spans="1:9" ht="15.75" thickBot="1" x14ac:dyDescent="0.3">
      <c r="A32" s="160"/>
      <c r="B32" s="162"/>
      <c r="C32" s="162"/>
      <c r="D32" s="162"/>
      <c r="E32" s="162"/>
      <c r="F32" s="162"/>
      <c r="G32" s="161"/>
      <c r="H32" s="163"/>
      <c r="I32" s="164"/>
    </row>
    <row r="33" spans="1:9" ht="15.75" thickBot="1" x14ac:dyDescent="0.3">
      <c r="A33" s="56" t="s">
        <v>143</v>
      </c>
      <c r="B33" s="57"/>
      <c r="C33" s="57"/>
      <c r="D33" s="57"/>
      <c r="E33" s="57"/>
      <c r="F33" s="57"/>
      <c r="G33" s="58"/>
      <c r="H33" s="59">
        <v>6515.04</v>
      </c>
      <c r="I33" s="60"/>
    </row>
    <row r="34" spans="1:9" x14ac:dyDescent="0.25">
      <c r="A34" s="165" t="s">
        <v>74</v>
      </c>
      <c r="B34" s="166"/>
      <c r="C34" s="166"/>
      <c r="D34" s="166"/>
      <c r="E34" s="166"/>
      <c r="F34" s="166"/>
      <c r="G34" s="167"/>
      <c r="H34" s="168">
        <v>11202.33</v>
      </c>
      <c r="I34" s="169"/>
    </row>
    <row r="35" spans="1:9" x14ac:dyDescent="0.25">
      <c r="A35" s="4" t="s">
        <v>75</v>
      </c>
      <c r="B35" s="5"/>
      <c r="C35" s="5"/>
      <c r="D35" s="5"/>
      <c r="E35" s="5"/>
      <c r="F35" s="5"/>
      <c r="G35" s="6"/>
      <c r="H35" s="41">
        <v>11499.18</v>
      </c>
      <c r="I35" s="42"/>
    </row>
    <row r="36" spans="1:9" ht="15.75" thickBot="1" x14ac:dyDescent="0.3">
      <c r="A36" s="170"/>
      <c r="B36" s="171"/>
      <c r="C36" s="171"/>
      <c r="D36" s="171"/>
      <c r="E36" s="171"/>
      <c r="F36" s="171"/>
      <c r="G36" s="172"/>
      <c r="H36" s="173"/>
      <c r="I36" s="174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H10+H29</f>
        <v>82902.92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2"/>
      <c r="H38" s="95"/>
      <c r="I38" s="96"/>
    </row>
    <row r="39" spans="1:9" x14ac:dyDescent="0.25">
      <c r="A39" s="4" t="s">
        <v>97</v>
      </c>
      <c r="B39" s="5"/>
      <c r="C39" s="5"/>
      <c r="D39" s="5"/>
      <c r="E39" s="5"/>
      <c r="F39" s="5"/>
      <c r="G39" s="5"/>
      <c r="H39" s="41">
        <f>H4+H10-H27</f>
        <v>84364.339999999967</v>
      </c>
      <c r="I39" s="42"/>
    </row>
    <row r="40" spans="1:9" x14ac:dyDescent="0.25">
      <c r="A40" s="4" t="s">
        <v>98</v>
      </c>
      <c r="B40" s="5"/>
      <c r="C40" s="5"/>
      <c r="D40" s="5"/>
      <c r="E40" s="5"/>
      <c r="F40" s="5"/>
      <c r="G40" s="5"/>
      <c r="H40" s="41">
        <f>H6-H7-H8</f>
        <v>52171.22</v>
      </c>
      <c r="I40" s="42"/>
    </row>
    <row r="41" spans="1:9" x14ac:dyDescent="0.25">
      <c r="A41" s="4" t="s">
        <v>99</v>
      </c>
      <c r="B41" s="5"/>
      <c r="C41" s="5"/>
      <c r="D41" s="5"/>
      <c r="E41" s="5"/>
      <c r="F41" s="5"/>
      <c r="G41" s="6"/>
      <c r="H41" s="41">
        <f>H33+H34-H35</f>
        <v>6218.1899999999987</v>
      </c>
      <c r="I41" s="42"/>
    </row>
    <row r="42" spans="1:9" x14ac:dyDescent="0.25">
      <c r="A42" s="102"/>
      <c r="B42" s="158"/>
      <c r="C42" s="158"/>
      <c r="D42" s="158"/>
      <c r="E42" s="158"/>
      <c r="F42" s="158"/>
      <c r="G42" s="159"/>
      <c r="H42" s="160"/>
      <c r="I42" s="161"/>
    </row>
    <row r="43" spans="1:9" x14ac:dyDescent="0.25">
      <c r="A43" s="74" t="s">
        <v>15</v>
      </c>
      <c r="B43" s="75"/>
      <c r="C43" s="75"/>
      <c r="D43" s="75"/>
      <c r="E43" s="75"/>
      <c r="F43" s="75"/>
      <c r="G43" s="75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41">
        <v>13.5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0"/>
      <c r="H45" s="113">
        <f>(H10/H27+H29/H7+H34/H35)*H44</f>
        <v>26.981018719073944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41:G41"/>
    <mergeCell ref="H41:I41"/>
    <mergeCell ref="A40:G40"/>
    <mergeCell ref="H40:I40"/>
    <mergeCell ref="A32:G32"/>
    <mergeCell ref="H32:I32"/>
    <mergeCell ref="H39:I39"/>
    <mergeCell ref="A39:G39"/>
    <mergeCell ref="A34:G34"/>
    <mergeCell ref="H34:I34"/>
    <mergeCell ref="A35:G35"/>
    <mergeCell ref="H35:I35"/>
    <mergeCell ref="A36:G36"/>
    <mergeCell ref="H36:I36"/>
    <mergeCell ref="A48:C48"/>
    <mergeCell ref="G48:I48"/>
    <mergeCell ref="A44:G44"/>
    <mergeCell ref="H44:I44"/>
    <mergeCell ref="A42:G42"/>
    <mergeCell ref="H42:I42"/>
    <mergeCell ref="A43:G43"/>
    <mergeCell ref="H43:I43"/>
    <mergeCell ref="A45:G45"/>
    <mergeCell ref="H45:I45"/>
    <mergeCell ref="A27:G27"/>
    <mergeCell ref="H27:I27"/>
    <mergeCell ref="A37:G37"/>
    <mergeCell ref="H37:I37"/>
    <mergeCell ref="H38:I38"/>
    <mergeCell ref="A29:G29"/>
    <mergeCell ref="H29:I29"/>
    <mergeCell ref="A28:G28"/>
    <mergeCell ref="H28:I28"/>
    <mergeCell ref="A38:G38"/>
    <mergeCell ref="A33:G33"/>
    <mergeCell ref="H33:I33"/>
    <mergeCell ref="A31:G31"/>
    <mergeCell ref="H31:I31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H13:I13"/>
    <mergeCell ref="A14:G14"/>
    <mergeCell ref="H14:I14"/>
    <mergeCell ref="A15:G16"/>
    <mergeCell ref="H15:I16"/>
    <mergeCell ref="A13:G13"/>
    <mergeCell ref="A10:G10"/>
    <mergeCell ref="H10:I10"/>
    <mergeCell ref="A11:G11"/>
    <mergeCell ref="H11:I11"/>
    <mergeCell ref="A12:G12"/>
    <mergeCell ref="H12:I12"/>
    <mergeCell ref="A9:G9"/>
    <mergeCell ref="H9:I9"/>
    <mergeCell ref="A8:G8"/>
    <mergeCell ref="H8:I8"/>
    <mergeCell ref="A7:G7"/>
    <mergeCell ref="H7:I7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workbookViewId="0">
      <selection activeCell="N42" sqref="N42"/>
    </sheetView>
  </sheetViews>
  <sheetFormatPr defaultRowHeight="15" x14ac:dyDescent="0.25"/>
  <sheetData>
    <row r="1" spans="1:9" ht="18.75" x14ac:dyDescent="0.3">
      <c r="A1" s="14" t="s">
        <v>24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101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175" t="s">
        <v>144</v>
      </c>
      <c r="B4" s="176"/>
      <c r="C4" s="176"/>
      <c r="D4" s="176"/>
      <c r="E4" s="176"/>
      <c r="F4" s="176"/>
      <c r="G4" s="177"/>
      <c r="H4" s="97">
        <v>368499.73</v>
      </c>
      <c r="I4" s="178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145</v>
      </c>
      <c r="B6" s="5"/>
      <c r="C6" s="5"/>
      <c r="D6" s="5"/>
      <c r="E6" s="5"/>
      <c r="F6" s="5"/>
      <c r="G6" s="6"/>
      <c r="H6" s="41">
        <v>14972.25</v>
      </c>
      <c r="I6" s="42"/>
    </row>
    <row r="7" spans="1:9" x14ac:dyDescent="0.25">
      <c r="A7" s="4" t="s">
        <v>67</v>
      </c>
      <c r="B7" s="5"/>
      <c r="C7" s="5"/>
      <c r="D7" s="5"/>
      <c r="E7" s="5"/>
      <c r="F7" s="5"/>
      <c r="G7" s="6"/>
      <c r="H7" s="41">
        <v>12101.94</v>
      </c>
      <c r="I7" s="42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1620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H11+H12+H13+H14+H15+H17+H18+H30+H21+H20+H22+H23+H24+H25+H26+H19</f>
        <v>78876.189999999988</v>
      </c>
      <c r="I10" s="1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7085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33" t="s">
        <v>52</v>
      </c>
      <c r="B19" s="34"/>
      <c r="C19" s="34"/>
      <c r="D19" s="34"/>
      <c r="E19" s="34"/>
      <c r="F19" s="34"/>
      <c r="G19" s="35"/>
      <c r="H19" s="36">
        <v>1959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179">
        <v>2052.96</v>
      </c>
      <c r="I20" s="180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11084.34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43">
        <v>41098.99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12617.39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26">
        <v>56420.06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f>H30</f>
        <v>0</v>
      </c>
      <c r="I29" s="20"/>
    </row>
    <row r="30" spans="1:9" x14ac:dyDescent="0.25">
      <c r="A30" s="149" t="s">
        <v>73</v>
      </c>
      <c r="B30" s="34"/>
      <c r="C30" s="34"/>
      <c r="D30" s="34"/>
      <c r="E30" s="34"/>
      <c r="F30" s="34"/>
      <c r="G30" s="34"/>
      <c r="H30" s="95"/>
      <c r="I30" s="96"/>
    </row>
    <row r="31" spans="1:9" ht="15.75" thickBot="1" x14ac:dyDescent="0.3">
      <c r="A31" s="186"/>
      <c r="B31" s="187"/>
      <c r="C31" s="187"/>
      <c r="D31" s="187"/>
      <c r="E31" s="187"/>
      <c r="F31" s="187"/>
      <c r="G31" s="187"/>
      <c r="H31" s="156"/>
      <c r="I31" s="157"/>
    </row>
    <row r="32" spans="1:9" x14ac:dyDescent="0.25">
      <c r="A32" s="165" t="s">
        <v>146</v>
      </c>
      <c r="B32" s="166"/>
      <c r="C32" s="166"/>
      <c r="D32" s="166"/>
      <c r="E32" s="166"/>
      <c r="F32" s="166"/>
      <c r="G32" s="166"/>
      <c r="H32" s="147">
        <v>3271.5299999999997</v>
      </c>
      <c r="I32" s="148"/>
    </row>
    <row r="33" spans="1:9" x14ac:dyDescent="0.25">
      <c r="A33" s="150" t="s">
        <v>74</v>
      </c>
      <c r="B33" s="5"/>
      <c r="C33" s="5"/>
      <c r="D33" s="5"/>
      <c r="E33" s="5"/>
      <c r="F33" s="5"/>
      <c r="G33" s="5"/>
      <c r="H33" s="7">
        <v>7153.2</v>
      </c>
      <c r="I33" s="8"/>
    </row>
    <row r="34" spans="1:9" ht="15.75" thickBot="1" x14ac:dyDescent="0.3">
      <c r="A34" s="188" t="s">
        <v>75</v>
      </c>
      <c r="B34" s="189"/>
      <c r="C34" s="189"/>
      <c r="D34" s="189"/>
      <c r="E34" s="189"/>
      <c r="F34" s="189"/>
      <c r="G34" s="189"/>
      <c r="H34" s="190">
        <v>8773.1</v>
      </c>
      <c r="I34" s="191"/>
    </row>
    <row r="35" spans="1:9" ht="15.75" thickBot="1" x14ac:dyDescent="0.3">
      <c r="A35" s="116"/>
      <c r="B35" s="117"/>
      <c r="C35" s="117"/>
      <c r="D35" s="117"/>
      <c r="E35" s="117"/>
      <c r="F35" s="117"/>
      <c r="G35" s="117"/>
      <c r="H35" s="116"/>
      <c r="I35" s="118"/>
    </row>
    <row r="36" spans="1:9" ht="15.75" thickBot="1" x14ac:dyDescent="0.3">
      <c r="A36" s="56" t="s">
        <v>14</v>
      </c>
      <c r="B36" s="57"/>
      <c r="C36" s="57"/>
      <c r="D36" s="57"/>
      <c r="E36" s="57"/>
      <c r="F36" s="57"/>
      <c r="G36" s="58"/>
      <c r="H36" s="59">
        <f>SUM(H11:H29)</f>
        <v>135296.25</v>
      </c>
      <c r="I36" s="60"/>
    </row>
    <row r="37" spans="1:9" x14ac:dyDescent="0.25">
      <c r="A37" s="182"/>
      <c r="B37" s="183"/>
      <c r="C37" s="183"/>
      <c r="D37" s="183"/>
      <c r="E37" s="183"/>
      <c r="F37" s="183"/>
      <c r="G37" s="146"/>
      <c r="H37" s="181"/>
      <c r="I37" s="178"/>
    </row>
    <row r="38" spans="1:9" x14ac:dyDescent="0.25">
      <c r="A38" s="4" t="s">
        <v>102</v>
      </c>
      <c r="B38" s="5"/>
      <c r="C38" s="5"/>
      <c r="D38" s="5"/>
      <c r="E38" s="5"/>
      <c r="F38" s="5"/>
      <c r="G38" s="6"/>
      <c r="H38" s="97">
        <f>H4+H10-H27</f>
        <v>390955.86</v>
      </c>
      <c r="I38" s="178"/>
    </row>
    <row r="39" spans="1:9" x14ac:dyDescent="0.25">
      <c r="A39" s="4" t="s">
        <v>103</v>
      </c>
      <c r="B39" s="5"/>
      <c r="C39" s="5"/>
      <c r="D39" s="5"/>
      <c r="E39" s="5"/>
      <c r="F39" s="5"/>
      <c r="G39" s="6"/>
      <c r="H39" s="41">
        <f>H6-H7-H8+H29</f>
        <v>1250.3099999999995</v>
      </c>
      <c r="I39" s="42"/>
    </row>
    <row r="40" spans="1:9" x14ac:dyDescent="0.25">
      <c r="A40" s="150" t="s">
        <v>99</v>
      </c>
      <c r="B40" s="5"/>
      <c r="C40" s="5"/>
      <c r="D40" s="5"/>
      <c r="E40" s="5"/>
      <c r="F40" s="5"/>
      <c r="G40" s="184"/>
      <c r="H40" s="185">
        <f>H32+H33-H34</f>
        <v>1651.6299999999992</v>
      </c>
      <c r="I40" s="42"/>
    </row>
    <row r="41" spans="1:9" x14ac:dyDescent="0.25">
      <c r="A41" s="170"/>
      <c r="B41" s="171"/>
      <c r="C41" s="171"/>
      <c r="D41" s="171"/>
      <c r="E41" s="171"/>
      <c r="F41" s="171"/>
      <c r="G41" s="171"/>
      <c r="H41" s="160"/>
      <c r="I41" s="161"/>
    </row>
    <row r="42" spans="1:9" x14ac:dyDescent="0.25">
      <c r="A42" s="33" t="s">
        <v>15</v>
      </c>
      <c r="B42" s="34"/>
      <c r="C42" s="34"/>
      <c r="D42" s="34"/>
      <c r="E42" s="34"/>
      <c r="F42" s="34"/>
      <c r="G42" s="34"/>
      <c r="H42" s="43"/>
      <c r="I42" s="45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41">
        <v>13.5</v>
      </c>
      <c r="I43" s="42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113">
        <f>(H10/H27+H29/H7+H33/H34)*H43</f>
        <v>29.880532809697495</v>
      </c>
      <c r="I44" s="114"/>
    </row>
    <row r="47" spans="1:9" x14ac:dyDescent="0.25">
      <c r="A47" s="73" t="s">
        <v>19</v>
      </c>
      <c r="B47" s="73"/>
      <c r="C47" s="73"/>
      <c r="G47" s="73" t="s">
        <v>20</v>
      </c>
      <c r="H47" s="73"/>
      <c r="I47" s="73"/>
    </row>
  </sheetData>
  <mergeCells count="86">
    <mergeCell ref="A34:G34"/>
    <mergeCell ref="H34:I34"/>
    <mergeCell ref="A38:G38"/>
    <mergeCell ref="H38:I38"/>
    <mergeCell ref="A39:G39"/>
    <mergeCell ref="H39:I39"/>
    <mergeCell ref="A35:G35"/>
    <mergeCell ref="H35:I35"/>
    <mergeCell ref="A24:G24"/>
    <mergeCell ref="H24:I24"/>
    <mergeCell ref="A31:G31"/>
    <mergeCell ref="H31:I31"/>
    <mergeCell ref="A33:G33"/>
    <mergeCell ref="H33:I33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47:C47"/>
    <mergeCell ref="G47:I47"/>
    <mergeCell ref="A44:G44"/>
    <mergeCell ref="H44:I44"/>
    <mergeCell ref="A36:G36"/>
    <mergeCell ref="H36:I36"/>
    <mergeCell ref="H37:I37"/>
    <mergeCell ref="A42:G42"/>
    <mergeCell ref="H42:I42"/>
    <mergeCell ref="A43:G43"/>
    <mergeCell ref="H43:I43"/>
    <mergeCell ref="A41:G41"/>
    <mergeCell ref="H41:I41"/>
    <mergeCell ref="A37:G37"/>
    <mergeCell ref="A40:G40"/>
    <mergeCell ref="H40:I40"/>
    <mergeCell ref="H17:I17"/>
    <mergeCell ref="A18:G18"/>
    <mergeCell ref="H18:I18"/>
    <mergeCell ref="A30:G30"/>
    <mergeCell ref="H30:I30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5:G5"/>
    <mergeCell ref="H5:I5"/>
    <mergeCell ref="A1:I1"/>
    <mergeCell ref="C2:F2"/>
    <mergeCell ref="A3:G3"/>
    <mergeCell ref="H3:I3"/>
    <mergeCell ref="A4:G4"/>
    <mergeCell ref="H4:I4"/>
    <mergeCell ref="A32:G32"/>
    <mergeCell ref="H32:I32"/>
    <mergeCell ref="A6:G6"/>
    <mergeCell ref="A7:G7"/>
    <mergeCell ref="H7:I7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6" sqref="H6:I6"/>
    </sheetView>
  </sheetViews>
  <sheetFormatPr defaultRowHeight="15" x14ac:dyDescent="0.25"/>
  <sheetData>
    <row r="1" spans="1:9" ht="18.75" x14ac:dyDescent="0.3">
      <c r="A1" s="14" t="s">
        <v>25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141</v>
      </c>
      <c r="B4" s="5"/>
      <c r="C4" s="5"/>
      <c r="D4" s="5"/>
      <c r="E4" s="5"/>
      <c r="F4" s="5"/>
      <c r="G4" s="6"/>
      <c r="H4" s="206">
        <v>351228.74</v>
      </c>
      <c r="I4" s="202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147</v>
      </c>
      <c r="B6" s="5"/>
      <c r="C6" s="5"/>
      <c r="D6" s="5"/>
      <c r="E6" s="5"/>
      <c r="F6" s="5"/>
      <c r="G6" s="6"/>
      <c r="H6" s="7">
        <v>138689.63</v>
      </c>
      <c r="I6" s="8"/>
    </row>
    <row r="7" spans="1:9" x14ac:dyDescent="0.25">
      <c r="A7" s="38" t="s">
        <v>67</v>
      </c>
      <c r="B7" s="39"/>
      <c r="C7" s="39"/>
      <c r="D7" s="39"/>
      <c r="E7" s="39"/>
      <c r="F7" s="39"/>
      <c r="G7" s="40"/>
      <c r="H7" s="77">
        <v>27459.14</v>
      </c>
      <c r="I7" s="78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4020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1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H11+H12+H13+H14+H15+H17+H18+H30+H20+H21+H22+H23+H24+H25+H26+H19</f>
        <v>89806.69</v>
      </c>
      <c r="I10" s="207"/>
    </row>
    <row r="11" spans="1:9" x14ac:dyDescent="0.25">
      <c r="A11" s="28" t="s">
        <v>3</v>
      </c>
      <c r="B11" s="29"/>
      <c r="C11" s="29"/>
      <c r="D11" s="29"/>
      <c r="E11" s="29"/>
      <c r="F11" s="29"/>
      <c r="G11" s="30"/>
      <c r="H11" s="31">
        <v>200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36">
        <v>1096.8</v>
      </c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3053.12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43">
        <v>14108.13</v>
      </c>
      <c r="I23" s="45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43">
        <v>52310.73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16059.4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s="1" customFormat="1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108597.18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8"/>
      <c r="H29" s="59">
        <f>H31</f>
        <v>242</v>
      </c>
      <c r="I29" s="60"/>
    </row>
    <row r="30" spans="1:9" x14ac:dyDescent="0.25">
      <c r="A30" s="203" t="s">
        <v>73</v>
      </c>
      <c r="B30" s="204"/>
      <c r="C30" s="204"/>
      <c r="D30" s="204"/>
      <c r="E30" s="204"/>
      <c r="F30" s="204"/>
      <c r="G30" s="205"/>
      <c r="H30" s="95"/>
      <c r="I30" s="96"/>
    </row>
    <row r="31" spans="1:9" x14ac:dyDescent="0.25">
      <c r="A31" s="33" t="s">
        <v>124</v>
      </c>
      <c r="B31" s="34"/>
      <c r="C31" s="34"/>
      <c r="D31" s="34"/>
      <c r="E31" s="34"/>
      <c r="F31" s="34"/>
      <c r="G31" s="35"/>
      <c r="H31" s="36">
        <v>242</v>
      </c>
      <c r="I31" s="37"/>
    </row>
    <row r="32" spans="1:9" ht="15.75" thickBot="1" x14ac:dyDescent="0.3">
      <c r="A32" s="194"/>
      <c r="B32" s="195"/>
      <c r="C32" s="195"/>
      <c r="D32" s="195"/>
      <c r="E32" s="195"/>
      <c r="F32" s="195"/>
      <c r="G32" s="196"/>
      <c r="H32" s="197"/>
      <c r="I32" s="198"/>
    </row>
    <row r="33" spans="1:9" x14ac:dyDescent="0.25">
      <c r="A33" s="165" t="s">
        <v>146</v>
      </c>
      <c r="B33" s="166"/>
      <c r="C33" s="166"/>
      <c r="D33" s="166"/>
      <c r="E33" s="166"/>
      <c r="F33" s="166"/>
      <c r="G33" s="166"/>
      <c r="H33" s="168">
        <v>8713.4199999999983</v>
      </c>
      <c r="I33" s="169"/>
    </row>
    <row r="34" spans="1:9" x14ac:dyDescent="0.25">
      <c r="A34" s="150" t="s">
        <v>74</v>
      </c>
      <c r="B34" s="5"/>
      <c r="C34" s="5"/>
      <c r="D34" s="5"/>
      <c r="E34" s="5"/>
      <c r="F34" s="5"/>
      <c r="G34" s="5"/>
      <c r="H34" s="7">
        <v>12869.05</v>
      </c>
      <c r="I34" s="8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189"/>
      <c r="H35" s="190">
        <v>15914.83</v>
      </c>
      <c r="I35" s="191"/>
    </row>
    <row r="36" spans="1:9" ht="15.75" thickBot="1" x14ac:dyDescent="0.3">
      <c r="A36" s="87"/>
      <c r="B36" s="88"/>
      <c r="C36" s="88"/>
      <c r="D36" s="88"/>
      <c r="E36" s="88"/>
      <c r="F36" s="88"/>
      <c r="G36" s="89"/>
      <c r="H36" s="90"/>
      <c r="I36" s="91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8"/>
      <c r="H37" s="59">
        <f>H10+H29</f>
        <v>90048.69</v>
      </c>
      <c r="I37" s="60"/>
    </row>
    <row r="38" spans="1:9" x14ac:dyDescent="0.25">
      <c r="A38" s="61"/>
      <c r="B38" s="62"/>
      <c r="C38" s="62"/>
      <c r="D38" s="62"/>
      <c r="E38" s="62"/>
      <c r="F38" s="62"/>
      <c r="G38" s="63"/>
      <c r="H38" s="95"/>
      <c r="I38" s="96"/>
    </row>
    <row r="39" spans="1:9" x14ac:dyDescent="0.25">
      <c r="A39" s="4" t="s">
        <v>97</v>
      </c>
      <c r="B39" s="5"/>
      <c r="C39" s="5"/>
      <c r="D39" s="5"/>
      <c r="E39" s="5"/>
      <c r="F39" s="5"/>
      <c r="G39" s="6"/>
      <c r="H39" s="201">
        <f>H4+H10-H27</f>
        <v>332438.25</v>
      </c>
      <c r="I39" s="202"/>
    </row>
    <row r="40" spans="1:9" x14ac:dyDescent="0.25">
      <c r="A40" s="4" t="s">
        <v>104</v>
      </c>
      <c r="B40" s="5"/>
      <c r="C40" s="5"/>
      <c r="D40" s="5"/>
      <c r="E40" s="5"/>
      <c r="F40" s="5"/>
      <c r="G40" s="6"/>
      <c r="H40" s="41">
        <f>H6+H7+H8-H29</f>
        <v>169926.77000000002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184"/>
      <c r="H41" s="185">
        <f>H33+H34-H35</f>
        <v>5667.6399999999976</v>
      </c>
      <c r="I41" s="42"/>
    </row>
    <row r="42" spans="1:9" x14ac:dyDescent="0.25">
      <c r="A42" s="160"/>
      <c r="B42" s="162"/>
      <c r="C42" s="162"/>
      <c r="D42" s="162"/>
      <c r="E42" s="162"/>
      <c r="F42" s="162"/>
      <c r="G42" s="161"/>
      <c r="H42" s="199"/>
      <c r="I42" s="200"/>
    </row>
    <row r="43" spans="1:9" x14ac:dyDescent="0.25">
      <c r="A43" s="9" t="s">
        <v>15</v>
      </c>
      <c r="B43" s="10"/>
      <c r="C43" s="10"/>
      <c r="D43" s="10"/>
      <c r="E43" s="10"/>
      <c r="F43" s="10"/>
      <c r="G43" s="11"/>
      <c r="H43" s="102"/>
      <c r="I43" s="103"/>
    </row>
    <row r="44" spans="1:9" x14ac:dyDescent="0.25">
      <c r="A44" s="33" t="s">
        <v>16</v>
      </c>
      <c r="B44" s="34"/>
      <c r="C44" s="34"/>
      <c r="D44" s="34"/>
      <c r="E44" s="34"/>
      <c r="F44" s="34"/>
      <c r="G44" s="35"/>
      <c r="H44" s="192">
        <v>11.5</v>
      </c>
      <c r="I44" s="193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1"/>
      <c r="H45" s="113">
        <f>(H10/H27+H29/H7+H34/H35)*H44</f>
        <v>18.910644185606156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35:G35"/>
    <mergeCell ref="H35:I35"/>
    <mergeCell ref="A33:G33"/>
    <mergeCell ref="H33:I33"/>
    <mergeCell ref="A9:G9"/>
    <mergeCell ref="H9:I9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5:G5"/>
    <mergeCell ref="H5:I5"/>
    <mergeCell ref="A6:G6"/>
    <mergeCell ref="H6:I6"/>
    <mergeCell ref="A7:G7"/>
    <mergeCell ref="H7:I7"/>
    <mergeCell ref="H14:I14"/>
    <mergeCell ref="A15:G16"/>
    <mergeCell ref="H15:I16"/>
    <mergeCell ref="A1:I1"/>
    <mergeCell ref="C2:F2"/>
    <mergeCell ref="A3:G3"/>
    <mergeCell ref="H3:I3"/>
    <mergeCell ref="A4:G4"/>
    <mergeCell ref="H4:I4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H26:I26"/>
    <mergeCell ref="A29:G29"/>
    <mergeCell ref="H29:I29"/>
    <mergeCell ref="A28:G28"/>
    <mergeCell ref="H28:I28"/>
    <mergeCell ref="A27:G27"/>
    <mergeCell ref="H27:I27"/>
    <mergeCell ref="H19:I19"/>
    <mergeCell ref="A8:G8"/>
    <mergeCell ref="H8:I8"/>
    <mergeCell ref="A43:G43"/>
    <mergeCell ref="H43:I43"/>
    <mergeCell ref="A42:G42"/>
    <mergeCell ref="A37:G37"/>
    <mergeCell ref="H37:I37"/>
    <mergeCell ref="H42:I42"/>
    <mergeCell ref="A38:G38"/>
    <mergeCell ref="H38:I38"/>
    <mergeCell ref="A39:G39"/>
    <mergeCell ref="H39:I39"/>
    <mergeCell ref="A40:G40"/>
    <mergeCell ref="H40:I40"/>
    <mergeCell ref="A26:G26"/>
    <mergeCell ref="A31:G31"/>
    <mergeCell ref="H31:I31"/>
    <mergeCell ref="A48:C48"/>
    <mergeCell ref="G48:I48"/>
    <mergeCell ref="A44:G44"/>
    <mergeCell ref="H44:I44"/>
    <mergeCell ref="A45:G45"/>
    <mergeCell ref="H45:I45"/>
    <mergeCell ref="A36:G36"/>
    <mergeCell ref="H36:I36"/>
    <mergeCell ref="A41:G41"/>
    <mergeCell ref="H41:I41"/>
    <mergeCell ref="A32:G32"/>
    <mergeCell ref="H32:I32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H40" sqref="H40:I40"/>
    </sheetView>
  </sheetViews>
  <sheetFormatPr defaultRowHeight="15" x14ac:dyDescent="0.25"/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88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9" t="s">
        <v>2</v>
      </c>
      <c r="I3" s="20"/>
    </row>
    <row r="4" spans="1:9" x14ac:dyDescent="0.25">
      <c r="A4" s="4" t="s">
        <v>148</v>
      </c>
      <c r="B4" s="5"/>
      <c r="C4" s="5"/>
      <c r="D4" s="5"/>
      <c r="E4" s="5"/>
      <c r="F4" s="5"/>
      <c r="G4" s="6"/>
      <c r="H4" s="97">
        <v>17813.790000000008</v>
      </c>
      <c r="I4" s="178"/>
    </row>
    <row r="5" spans="1:9" x14ac:dyDescent="0.25">
      <c r="A5" s="7"/>
      <c r="B5" s="112"/>
      <c r="C5" s="112"/>
      <c r="D5" s="112"/>
      <c r="E5" s="112"/>
      <c r="F5" s="112"/>
      <c r="G5" s="8"/>
      <c r="H5" s="41"/>
      <c r="I5" s="42"/>
    </row>
    <row r="6" spans="1:9" x14ac:dyDescent="0.25">
      <c r="A6" s="4" t="s">
        <v>135</v>
      </c>
      <c r="B6" s="5"/>
      <c r="C6" s="5"/>
      <c r="D6" s="5"/>
      <c r="E6" s="5"/>
      <c r="F6" s="5"/>
      <c r="G6" s="6"/>
      <c r="H6" s="41">
        <v>126539.99</v>
      </c>
      <c r="I6" s="42"/>
    </row>
    <row r="7" spans="1:9" x14ac:dyDescent="0.25">
      <c r="A7" s="38" t="s">
        <v>67</v>
      </c>
      <c r="B7" s="39"/>
      <c r="C7" s="39"/>
      <c r="D7" s="39"/>
      <c r="E7" s="39"/>
      <c r="F7" s="39"/>
      <c r="G7" s="40"/>
      <c r="H7" s="41">
        <v>31883.71</v>
      </c>
      <c r="I7" s="42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130">
        <v>2340</v>
      </c>
      <c r="I8" s="131"/>
    </row>
    <row r="9" spans="1:9" ht="15.75" thickBot="1" x14ac:dyDescent="0.3">
      <c r="A9" s="7"/>
      <c r="B9" s="112"/>
      <c r="C9" s="112"/>
      <c r="D9" s="112"/>
      <c r="E9" s="112"/>
      <c r="F9" s="112"/>
      <c r="G9" s="8"/>
      <c r="H9" s="41"/>
      <c r="I9" s="42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25"/>
      <c r="H10" s="26">
        <f>H11+H14+H20+H23+H24+H25+H26</f>
        <v>160432.89000000001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30"/>
      <c r="H11" s="31">
        <v>820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1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1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1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50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50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1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1"/>
      <c r="H19" s="36"/>
      <c r="I19" s="37"/>
    </row>
    <row r="20" spans="1:9" x14ac:dyDescent="0.25">
      <c r="A20" s="33" t="s">
        <v>11</v>
      </c>
      <c r="B20" s="34"/>
      <c r="C20" s="34"/>
      <c r="D20" s="34"/>
      <c r="E20" s="34"/>
      <c r="F20" s="34"/>
      <c r="G20" s="35"/>
      <c r="H20" s="36">
        <v>5685.12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5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5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5"/>
      <c r="H23" s="36">
        <v>25820.28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5"/>
      <c r="H24" s="36">
        <v>95737.55</v>
      </c>
      <c r="I24" s="37"/>
    </row>
    <row r="25" spans="1:9" x14ac:dyDescent="0.25">
      <c r="A25" s="33" t="s">
        <v>13</v>
      </c>
      <c r="B25" s="34"/>
      <c r="C25" s="34"/>
      <c r="D25" s="34"/>
      <c r="E25" s="34"/>
      <c r="F25" s="34"/>
      <c r="G25" s="35"/>
      <c r="H25" s="54">
        <v>29391.43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7"/>
      <c r="H26" s="68">
        <v>1618.2</v>
      </c>
      <c r="I26" s="69"/>
    </row>
    <row r="27" spans="1:9" s="1" customFormat="1" ht="15.75" thickBot="1" x14ac:dyDescent="0.3">
      <c r="A27" s="23" t="s">
        <v>1</v>
      </c>
      <c r="B27" s="24"/>
      <c r="C27" s="24"/>
      <c r="D27" s="24"/>
      <c r="E27" s="24"/>
      <c r="F27" s="24"/>
      <c r="G27" s="25"/>
      <c r="H27" s="26">
        <v>157498.5</v>
      </c>
      <c r="I27" s="64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79</v>
      </c>
      <c r="B29" s="57"/>
      <c r="C29" s="57"/>
      <c r="D29" s="57"/>
      <c r="E29" s="57"/>
      <c r="F29" s="57"/>
      <c r="G29" s="57"/>
      <c r="H29" s="59">
        <f>H31</f>
        <v>4290</v>
      </c>
      <c r="I29" s="20"/>
    </row>
    <row r="30" spans="1:9" x14ac:dyDescent="0.25">
      <c r="A30" s="119" t="s">
        <v>78</v>
      </c>
      <c r="B30" s="120"/>
      <c r="C30" s="120"/>
      <c r="D30" s="120"/>
      <c r="E30" s="120"/>
      <c r="F30" s="120"/>
      <c r="G30" s="121"/>
      <c r="H30" s="21"/>
      <c r="I30" s="22"/>
    </row>
    <row r="31" spans="1:9" x14ac:dyDescent="0.25">
      <c r="A31" s="33" t="s">
        <v>127</v>
      </c>
      <c r="B31" s="34"/>
      <c r="C31" s="34"/>
      <c r="D31" s="34"/>
      <c r="E31" s="34"/>
      <c r="F31" s="34"/>
      <c r="G31" s="35"/>
      <c r="H31" s="36">
        <v>4290</v>
      </c>
      <c r="I31" s="37"/>
    </row>
    <row r="32" spans="1:9" ht="15.75" thickBot="1" x14ac:dyDescent="0.3">
      <c r="A32" s="210"/>
      <c r="B32" s="211"/>
      <c r="C32" s="211"/>
      <c r="D32" s="211"/>
      <c r="E32" s="211"/>
      <c r="F32" s="211"/>
      <c r="G32" s="212"/>
      <c r="H32" s="210"/>
      <c r="I32" s="212"/>
    </row>
    <row r="33" spans="1:9" ht="15.75" thickBot="1" x14ac:dyDescent="0.3">
      <c r="A33" s="56" t="s">
        <v>14</v>
      </c>
      <c r="B33" s="57"/>
      <c r="C33" s="57"/>
      <c r="D33" s="57"/>
      <c r="E33" s="57"/>
      <c r="F33" s="57"/>
      <c r="G33" s="58"/>
      <c r="H33" s="59">
        <f>H10+H29</f>
        <v>164722.89000000001</v>
      </c>
      <c r="I33" s="60"/>
    </row>
    <row r="34" spans="1:9" ht="15.75" thickBot="1" x14ac:dyDescent="0.3">
      <c r="A34" s="61"/>
      <c r="B34" s="62"/>
      <c r="C34" s="62"/>
      <c r="D34" s="62"/>
      <c r="E34" s="62"/>
      <c r="F34" s="62"/>
      <c r="G34" s="62"/>
      <c r="H34" s="16"/>
      <c r="I34" s="18"/>
    </row>
    <row r="35" spans="1:9" x14ac:dyDescent="0.25">
      <c r="A35" s="165" t="s">
        <v>146</v>
      </c>
      <c r="B35" s="166"/>
      <c r="C35" s="166"/>
      <c r="D35" s="166"/>
      <c r="E35" s="166"/>
      <c r="F35" s="166"/>
      <c r="G35" s="167"/>
      <c r="H35" s="170">
        <v>16828.059999999998</v>
      </c>
      <c r="I35" s="172"/>
    </row>
    <row r="36" spans="1:9" x14ac:dyDescent="0.25">
      <c r="A36" s="4" t="s">
        <v>74</v>
      </c>
      <c r="B36" s="5"/>
      <c r="C36" s="5"/>
      <c r="D36" s="5"/>
      <c r="E36" s="5"/>
      <c r="F36" s="5"/>
      <c r="G36" s="6"/>
      <c r="H36" s="7">
        <v>18743.900000000001</v>
      </c>
      <c r="I36" s="8"/>
    </row>
    <row r="37" spans="1:9" ht="15.75" thickBot="1" x14ac:dyDescent="0.3">
      <c r="A37" s="188" t="s">
        <v>75</v>
      </c>
      <c r="B37" s="189"/>
      <c r="C37" s="189"/>
      <c r="D37" s="189"/>
      <c r="E37" s="189"/>
      <c r="F37" s="189"/>
      <c r="G37" s="189"/>
      <c r="H37" s="190">
        <v>23855.32</v>
      </c>
      <c r="I37" s="191"/>
    </row>
    <row r="38" spans="1:9" x14ac:dyDescent="0.25">
      <c r="A38" s="108"/>
      <c r="B38" s="115"/>
      <c r="C38" s="115"/>
      <c r="D38" s="115"/>
      <c r="E38" s="115"/>
      <c r="F38" s="115"/>
      <c r="G38" s="109"/>
      <c r="H38" s="108"/>
      <c r="I38" s="109"/>
    </row>
    <row r="39" spans="1:9" x14ac:dyDescent="0.25">
      <c r="A39" s="4" t="s">
        <v>105</v>
      </c>
      <c r="B39" s="5"/>
      <c r="C39" s="5"/>
      <c r="D39" s="5"/>
      <c r="E39" s="5"/>
      <c r="F39" s="5"/>
      <c r="G39" s="5"/>
      <c r="H39" s="41">
        <f>H27+H4-H10</f>
        <v>14879.399999999994</v>
      </c>
      <c r="I39" s="42"/>
    </row>
    <row r="40" spans="1:9" x14ac:dyDescent="0.25">
      <c r="A40" s="4" t="s">
        <v>106</v>
      </c>
      <c r="B40" s="5"/>
      <c r="C40" s="5"/>
      <c r="D40" s="5"/>
      <c r="E40" s="5"/>
      <c r="F40" s="5"/>
      <c r="G40" s="5"/>
      <c r="H40" s="41">
        <f>H6+H7+H8-H29</f>
        <v>156473.70000000001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H35+H36-H37</f>
        <v>11716.64</v>
      </c>
      <c r="I41" s="42"/>
    </row>
    <row r="42" spans="1:9" x14ac:dyDescent="0.25">
      <c r="A42" s="4"/>
      <c r="B42" s="5"/>
      <c r="C42" s="5"/>
      <c r="D42" s="5"/>
      <c r="E42" s="5"/>
      <c r="F42" s="5"/>
      <c r="G42" s="5"/>
      <c r="H42" s="192"/>
      <c r="I42" s="193"/>
    </row>
    <row r="43" spans="1:9" x14ac:dyDescent="0.25">
      <c r="A43" s="33" t="s">
        <v>16</v>
      </c>
      <c r="B43" s="34"/>
      <c r="C43" s="34"/>
      <c r="D43" s="34"/>
      <c r="E43" s="34"/>
      <c r="F43" s="34"/>
      <c r="G43" s="34"/>
      <c r="H43" s="208">
        <v>13.5</v>
      </c>
      <c r="I43" s="209"/>
    </row>
    <row r="44" spans="1:9" ht="15.75" thickBot="1" x14ac:dyDescent="0.3">
      <c r="A44" s="79" t="s">
        <v>54</v>
      </c>
      <c r="B44" s="80"/>
      <c r="C44" s="80"/>
      <c r="D44" s="80"/>
      <c r="E44" s="80"/>
      <c r="F44" s="80"/>
      <c r="G44" s="80"/>
      <c r="H44" s="113">
        <f>(H29/H7+H10/H27+H31)*H43</f>
        <v>57930.567966362323</v>
      </c>
      <c r="I44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6">
    <mergeCell ref="H41:I41"/>
    <mergeCell ref="A30:G30"/>
    <mergeCell ref="H30:I30"/>
    <mergeCell ref="H37:I37"/>
    <mergeCell ref="A35:G35"/>
    <mergeCell ref="H35:I35"/>
    <mergeCell ref="A38:G38"/>
    <mergeCell ref="H38:I38"/>
    <mergeCell ref="A32:G32"/>
    <mergeCell ref="H32:I32"/>
    <mergeCell ref="H19:I19"/>
    <mergeCell ref="A40:G40"/>
    <mergeCell ref="H40:I40"/>
    <mergeCell ref="A31:G31"/>
    <mergeCell ref="H31:I31"/>
    <mergeCell ref="A33:G33"/>
    <mergeCell ref="H33:I33"/>
    <mergeCell ref="A34:G34"/>
    <mergeCell ref="A27:G27"/>
    <mergeCell ref="H27:I27"/>
    <mergeCell ref="A29:G29"/>
    <mergeCell ref="H29:I29"/>
    <mergeCell ref="A39:G39"/>
    <mergeCell ref="H39:I39"/>
    <mergeCell ref="A25:G25"/>
    <mergeCell ref="H25:I25"/>
    <mergeCell ref="H24:I24"/>
    <mergeCell ref="A48:C48"/>
    <mergeCell ref="G48:I48"/>
    <mergeCell ref="A43:G43"/>
    <mergeCell ref="H43:I43"/>
    <mergeCell ref="A44:G44"/>
    <mergeCell ref="H44:I44"/>
    <mergeCell ref="A42:G42"/>
    <mergeCell ref="H42:I42"/>
    <mergeCell ref="H34:I34"/>
    <mergeCell ref="A28:G28"/>
    <mergeCell ref="A36:G36"/>
    <mergeCell ref="H36:I36"/>
    <mergeCell ref="A37:G37"/>
    <mergeCell ref="H28:I28"/>
    <mergeCell ref="A41:G41"/>
    <mergeCell ref="A17:G17"/>
    <mergeCell ref="H17:I17"/>
    <mergeCell ref="A18:G18"/>
    <mergeCell ref="H18:I18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A20:G20"/>
    <mergeCell ref="H20:I20"/>
    <mergeCell ref="A19:G19"/>
    <mergeCell ref="A5:G5"/>
    <mergeCell ref="H5:I5"/>
    <mergeCell ref="A6:G6"/>
    <mergeCell ref="A8:G8"/>
    <mergeCell ref="A9:G9"/>
    <mergeCell ref="H9:I9"/>
    <mergeCell ref="H8:I8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H15:I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36" sqref="H36:I36"/>
    </sheetView>
  </sheetViews>
  <sheetFormatPr defaultRowHeight="15" x14ac:dyDescent="0.25"/>
  <sheetData>
    <row r="1" spans="1:9" ht="18.75" x14ac:dyDescent="0.3">
      <c r="A1" s="14" t="s">
        <v>27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C2" s="104" t="s">
        <v>101</v>
      </c>
      <c r="D2" s="104"/>
      <c r="E2" s="104"/>
      <c r="F2" s="104"/>
    </row>
    <row r="3" spans="1:9" ht="15.75" thickBot="1" x14ac:dyDescent="0.3">
      <c r="A3" s="16"/>
      <c r="B3" s="17"/>
      <c r="C3" s="17"/>
      <c r="D3" s="17"/>
      <c r="E3" s="17"/>
      <c r="F3" s="17"/>
      <c r="G3" s="18"/>
      <c r="H3" s="182" t="s">
        <v>2</v>
      </c>
      <c r="I3" s="146"/>
    </row>
    <row r="4" spans="1:9" x14ac:dyDescent="0.25">
      <c r="A4" s="38" t="s">
        <v>141</v>
      </c>
      <c r="B4" s="39"/>
      <c r="C4" s="39"/>
      <c r="D4" s="39"/>
      <c r="E4" s="39"/>
      <c r="F4" s="39"/>
      <c r="G4" s="150"/>
      <c r="H4" s="214">
        <v>206184.06999999998</v>
      </c>
      <c r="I4" s="215"/>
    </row>
    <row r="5" spans="1:9" x14ac:dyDescent="0.25">
      <c r="A5" s="7"/>
      <c r="B5" s="112"/>
      <c r="C5" s="112"/>
      <c r="D5" s="112"/>
      <c r="E5" s="112"/>
      <c r="F5" s="112"/>
      <c r="G5" s="8"/>
      <c r="H5" s="43"/>
      <c r="I5" s="45"/>
    </row>
    <row r="6" spans="1:9" x14ac:dyDescent="0.25">
      <c r="A6" s="4" t="s">
        <v>135</v>
      </c>
      <c r="B6" s="5"/>
      <c r="C6" s="5"/>
      <c r="D6" s="5"/>
      <c r="E6" s="5"/>
      <c r="F6" s="5"/>
      <c r="G6" s="5"/>
      <c r="H6" s="173">
        <v>275670.8</v>
      </c>
      <c r="I6" s="172"/>
    </row>
    <row r="7" spans="1:9" x14ac:dyDescent="0.25">
      <c r="A7" s="38" t="s">
        <v>67</v>
      </c>
      <c r="B7" s="39"/>
      <c r="C7" s="39"/>
      <c r="D7" s="39"/>
      <c r="E7" s="39"/>
      <c r="F7" s="39"/>
      <c r="G7" s="150"/>
      <c r="H7" s="102">
        <v>18975.740000000002</v>
      </c>
      <c r="I7" s="103"/>
    </row>
    <row r="8" spans="1:9" x14ac:dyDescent="0.25">
      <c r="A8" s="9" t="s">
        <v>53</v>
      </c>
      <c r="B8" s="10"/>
      <c r="C8" s="10"/>
      <c r="D8" s="10"/>
      <c r="E8" s="10"/>
      <c r="F8" s="10"/>
      <c r="G8" s="11"/>
      <c r="H8" s="36">
        <v>0</v>
      </c>
      <c r="I8" s="37"/>
    </row>
    <row r="9" spans="1:9" ht="15.75" thickBot="1" x14ac:dyDescent="0.3">
      <c r="A9" s="9"/>
      <c r="B9" s="10"/>
      <c r="C9" s="10"/>
      <c r="D9" s="10"/>
      <c r="E9" s="10"/>
      <c r="F9" s="10"/>
      <c r="G9" s="149"/>
      <c r="H9" s="12"/>
      <c r="I9" s="13"/>
    </row>
    <row r="10" spans="1:9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H11+H12+H13+H14+H15+H17+H18+H32+H20+H21+H22+H23+H24+H25+H26+H19</f>
        <v>106016.97</v>
      </c>
      <c r="I10" s="107"/>
    </row>
    <row r="11" spans="1:9" x14ac:dyDescent="0.25">
      <c r="A11" s="28" t="s">
        <v>59</v>
      </c>
      <c r="B11" s="29"/>
      <c r="C11" s="29"/>
      <c r="D11" s="29"/>
      <c r="E11" s="29"/>
      <c r="F11" s="29"/>
      <c r="G11" s="29"/>
      <c r="H11" s="31">
        <v>0</v>
      </c>
      <c r="I11" s="32"/>
    </row>
    <row r="12" spans="1:9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9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9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9" x14ac:dyDescent="0.25">
      <c r="A15" s="48" t="s">
        <v>7</v>
      </c>
      <c r="B15" s="49"/>
      <c r="C15" s="49"/>
      <c r="D15" s="49"/>
      <c r="E15" s="49"/>
      <c r="F15" s="49"/>
      <c r="G15" s="152"/>
      <c r="H15" s="12"/>
      <c r="I15" s="13"/>
    </row>
    <row r="16" spans="1:9" x14ac:dyDescent="0.25">
      <c r="A16" s="48"/>
      <c r="B16" s="49"/>
      <c r="C16" s="49"/>
      <c r="D16" s="49"/>
      <c r="E16" s="49"/>
      <c r="F16" s="49"/>
      <c r="G16" s="152"/>
      <c r="H16" s="12"/>
      <c r="I16" s="13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/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43"/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3842.72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36">
        <v>16967.7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62913.57</v>
      </c>
      <c r="I24" s="45"/>
    </row>
    <row r="25" spans="1:9" ht="13.5" customHeight="1" x14ac:dyDescent="0.25">
      <c r="A25" s="33" t="s">
        <v>13</v>
      </c>
      <c r="B25" s="34"/>
      <c r="C25" s="34"/>
      <c r="D25" s="34"/>
      <c r="E25" s="34"/>
      <c r="F25" s="34"/>
      <c r="G25" s="34"/>
      <c r="H25" s="54">
        <v>19314.47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s="1" customFormat="1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75401.259999999995</v>
      </c>
      <c r="I27" s="111"/>
    </row>
    <row r="28" spans="1:9" ht="15.75" thickBot="1" x14ac:dyDescent="0.3">
      <c r="A28" s="16"/>
      <c r="B28" s="17"/>
      <c r="C28" s="17"/>
      <c r="D28" s="17"/>
      <c r="E28" s="17"/>
      <c r="F28" s="17"/>
      <c r="G28" s="18"/>
      <c r="H28" s="16"/>
      <c r="I28" s="18"/>
    </row>
    <row r="29" spans="1:9" ht="15.75" thickBot="1" x14ac:dyDescent="0.3">
      <c r="A29" s="56" t="s">
        <v>76</v>
      </c>
      <c r="B29" s="57"/>
      <c r="C29" s="57"/>
      <c r="D29" s="57"/>
      <c r="E29" s="57"/>
      <c r="F29" s="57"/>
      <c r="G29" s="57"/>
      <c r="H29" s="59">
        <f>H31</f>
        <v>18360</v>
      </c>
      <c r="I29" s="60"/>
    </row>
    <row r="30" spans="1:9" x14ac:dyDescent="0.25">
      <c r="A30" s="119" t="s">
        <v>78</v>
      </c>
      <c r="B30" s="120"/>
      <c r="C30" s="120"/>
      <c r="D30" s="120"/>
      <c r="E30" s="120"/>
      <c r="F30" s="120"/>
      <c r="G30" s="121"/>
      <c r="H30" s="21"/>
      <c r="I30" s="22"/>
    </row>
    <row r="31" spans="1:9" x14ac:dyDescent="0.25">
      <c r="A31" s="127" t="s">
        <v>164</v>
      </c>
      <c r="B31" s="128"/>
      <c r="C31" s="128"/>
      <c r="D31" s="128"/>
      <c r="E31" s="128"/>
      <c r="F31" s="128"/>
      <c r="G31" s="129"/>
      <c r="H31" s="41">
        <v>18360</v>
      </c>
      <c r="I31" s="42"/>
    </row>
    <row r="32" spans="1:9" ht="15.75" thickBot="1" x14ac:dyDescent="0.3">
      <c r="A32" s="203" t="s">
        <v>77</v>
      </c>
      <c r="B32" s="204"/>
      <c r="C32" s="204"/>
      <c r="D32" s="204"/>
      <c r="E32" s="204"/>
      <c r="F32" s="204"/>
      <c r="G32" s="205"/>
      <c r="H32" s="95"/>
      <c r="I32" s="96"/>
    </row>
    <row r="33" spans="1:9" ht="15.75" thickBot="1" x14ac:dyDescent="0.3">
      <c r="A33" s="56" t="s">
        <v>14</v>
      </c>
      <c r="B33" s="57"/>
      <c r="C33" s="57"/>
      <c r="D33" s="57"/>
      <c r="E33" s="57"/>
      <c r="F33" s="57"/>
      <c r="G33" s="57"/>
      <c r="H33" s="59">
        <f>H10+H29</f>
        <v>124376.97</v>
      </c>
      <c r="I33" s="20"/>
    </row>
    <row r="34" spans="1:9" x14ac:dyDescent="0.25">
      <c r="A34" s="54"/>
      <c r="B34" s="213"/>
      <c r="C34" s="213"/>
      <c r="D34" s="213"/>
      <c r="E34" s="213"/>
      <c r="F34" s="213"/>
      <c r="G34" s="213"/>
      <c r="H34" s="95"/>
      <c r="I34" s="96"/>
    </row>
    <row r="35" spans="1:9" x14ac:dyDescent="0.25">
      <c r="A35" s="38" t="s">
        <v>107</v>
      </c>
      <c r="B35" s="39"/>
      <c r="C35" s="39"/>
      <c r="D35" s="39"/>
      <c r="E35" s="39"/>
      <c r="F35" s="39"/>
      <c r="G35" s="150"/>
      <c r="H35" s="97">
        <f>H4+H10-H27</f>
        <v>236799.77999999997</v>
      </c>
      <c r="I35" s="98"/>
    </row>
    <row r="36" spans="1:9" x14ac:dyDescent="0.25">
      <c r="A36" s="38" t="s">
        <v>104</v>
      </c>
      <c r="B36" s="39"/>
      <c r="C36" s="39"/>
      <c r="D36" s="39"/>
      <c r="E36" s="39"/>
      <c r="F36" s="39"/>
      <c r="G36" s="150"/>
      <c r="H36" s="41">
        <f>H6+H7+H8-H29</f>
        <v>276286.53999999998</v>
      </c>
      <c r="I36" s="42"/>
    </row>
    <row r="37" spans="1:9" x14ac:dyDescent="0.25">
      <c r="A37" s="7"/>
      <c r="B37" s="112"/>
      <c r="C37" s="112"/>
      <c r="D37" s="112"/>
      <c r="E37" s="112"/>
      <c r="F37" s="112"/>
      <c r="G37" s="112"/>
      <c r="H37" s="7"/>
      <c r="I37" s="8"/>
    </row>
    <row r="38" spans="1:9" x14ac:dyDescent="0.25">
      <c r="A38" s="38" t="s">
        <v>15</v>
      </c>
      <c r="B38" s="39"/>
      <c r="C38" s="39"/>
      <c r="D38" s="39"/>
      <c r="E38" s="39"/>
      <c r="F38" s="39"/>
      <c r="G38" s="150"/>
      <c r="H38" s="12"/>
      <c r="I38" s="13"/>
    </row>
    <row r="39" spans="1:9" x14ac:dyDescent="0.25">
      <c r="A39" s="33" t="s">
        <v>16</v>
      </c>
      <c r="B39" s="34"/>
      <c r="C39" s="34"/>
      <c r="D39" s="34"/>
      <c r="E39" s="34"/>
      <c r="F39" s="34"/>
      <c r="G39" s="34"/>
      <c r="H39" s="192">
        <v>15</v>
      </c>
      <c r="I39" s="193"/>
    </row>
    <row r="40" spans="1:9" ht="15.75" thickBot="1" x14ac:dyDescent="0.3">
      <c r="A40" s="79" t="s">
        <v>54</v>
      </c>
      <c r="B40" s="80"/>
      <c r="C40" s="80"/>
      <c r="D40" s="80"/>
      <c r="E40" s="80"/>
      <c r="F40" s="80"/>
      <c r="G40" s="80"/>
      <c r="H40" s="113">
        <f>(H10/H27+H29/H7)*H39</f>
        <v>35.603824703294457</v>
      </c>
      <c r="I40" s="114"/>
    </row>
    <row r="43" spans="1:9" x14ac:dyDescent="0.25">
      <c r="A43" s="73" t="s">
        <v>19</v>
      </c>
      <c r="B43" s="73"/>
      <c r="C43" s="73"/>
      <c r="G43" s="73" t="s">
        <v>20</v>
      </c>
      <c r="H43" s="73"/>
      <c r="I43" s="73"/>
    </row>
  </sheetData>
  <mergeCells count="7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14:G14"/>
    <mergeCell ref="H14:I14"/>
    <mergeCell ref="A10:G10"/>
    <mergeCell ref="H10:I10"/>
    <mergeCell ref="A21:G21"/>
    <mergeCell ref="H21:I21"/>
    <mergeCell ref="A27:G27"/>
    <mergeCell ref="H27:I27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25:G25"/>
    <mergeCell ref="H25:I25"/>
    <mergeCell ref="A26:G26"/>
    <mergeCell ref="H26:I26"/>
    <mergeCell ref="A8:G8"/>
    <mergeCell ref="H8:I8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H19:I19"/>
    <mergeCell ref="A28:G28"/>
    <mergeCell ref="H28:I28"/>
    <mergeCell ref="A40:G40"/>
    <mergeCell ref="H40:I40"/>
    <mergeCell ref="A33:G33"/>
    <mergeCell ref="H33:I33"/>
    <mergeCell ref="A34:G34"/>
    <mergeCell ref="H34:I34"/>
    <mergeCell ref="A35:G35"/>
    <mergeCell ref="H35:I35"/>
    <mergeCell ref="A37:G37"/>
    <mergeCell ref="H37:I37"/>
    <mergeCell ref="A38:G38"/>
    <mergeCell ref="H38:I38"/>
    <mergeCell ref="A36:G36"/>
    <mergeCell ref="H36:I36"/>
    <mergeCell ref="A43:C43"/>
    <mergeCell ref="G43:I43"/>
    <mergeCell ref="A39:G39"/>
    <mergeCell ref="H39:I39"/>
    <mergeCell ref="A29:G29"/>
    <mergeCell ref="H29:I29"/>
    <mergeCell ref="A32:G32"/>
    <mergeCell ref="H32:I32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H4" sqref="H4:I4"/>
    </sheetView>
  </sheetViews>
  <sheetFormatPr defaultRowHeight="15" x14ac:dyDescent="0.25"/>
  <sheetData>
    <row r="1" spans="1:11" ht="18.75" x14ac:dyDescent="0.3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11" ht="15.75" thickBot="1" x14ac:dyDescent="0.3">
      <c r="C2" s="104" t="s">
        <v>88</v>
      </c>
      <c r="D2" s="104"/>
      <c r="E2" s="104"/>
      <c r="F2" s="104"/>
    </row>
    <row r="3" spans="1:11" ht="15.75" thickBot="1" x14ac:dyDescent="0.3">
      <c r="A3" s="16"/>
      <c r="B3" s="17"/>
      <c r="C3" s="17"/>
      <c r="D3" s="17"/>
      <c r="E3" s="17"/>
      <c r="F3" s="17"/>
      <c r="G3" s="17"/>
      <c r="H3" s="19" t="s">
        <v>2</v>
      </c>
      <c r="I3" s="20"/>
    </row>
    <row r="4" spans="1:11" x14ac:dyDescent="0.25">
      <c r="A4" s="4" t="s">
        <v>141</v>
      </c>
      <c r="B4" s="5"/>
      <c r="C4" s="5"/>
      <c r="D4" s="5"/>
      <c r="E4" s="5"/>
      <c r="F4" s="5"/>
      <c r="G4" s="5"/>
      <c r="H4" s="182">
        <v>151281.51</v>
      </c>
      <c r="I4" s="146"/>
    </row>
    <row r="5" spans="1:11" x14ac:dyDescent="0.25">
      <c r="A5" s="7"/>
      <c r="B5" s="112"/>
      <c r="C5" s="112"/>
      <c r="D5" s="112"/>
      <c r="E5" s="112"/>
      <c r="F5" s="112"/>
      <c r="G5" s="8"/>
      <c r="H5" s="7"/>
      <c r="I5" s="8"/>
    </row>
    <row r="6" spans="1:11" x14ac:dyDescent="0.25">
      <c r="A6" s="4" t="s">
        <v>149</v>
      </c>
      <c r="B6" s="5"/>
      <c r="C6" s="5"/>
      <c r="D6" s="5"/>
      <c r="E6" s="5"/>
      <c r="F6" s="5"/>
      <c r="G6" s="5"/>
      <c r="H6" s="7">
        <v>114451.12</v>
      </c>
      <c r="I6" s="8"/>
    </row>
    <row r="7" spans="1:11" x14ac:dyDescent="0.25">
      <c r="A7" s="38" t="s">
        <v>67</v>
      </c>
      <c r="B7" s="39"/>
      <c r="C7" s="39"/>
      <c r="D7" s="39"/>
      <c r="E7" s="39"/>
      <c r="F7" s="39"/>
      <c r="G7" s="150"/>
      <c r="H7" s="77">
        <v>19468.57</v>
      </c>
      <c r="I7" s="78"/>
    </row>
    <row r="8" spans="1:11" x14ac:dyDescent="0.25">
      <c r="A8" s="9" t="s">
        <v>53</v>
      </c>
      <c r="B8" s="10"/>
      <c r="C8" s="10"/>
      <c r="D8" s="10"/>
      <c r="E8" s="10"/>
      <c r="F8" s="10"/>
      <c r="G8" s="11"/>
      <c r="H8" s="36">
        <v>4020</v>
      </c>
      <c r="I8" s="37"/>
    </row>
    <row r="9" spans="1:11" ht="15.75" thickBot="1" x14ac:dyDescent="0.3">
      <c r="A9" s="9"/>
      <c r="B9" s="10"/>
      <c r="C9" s="10"/>
      <c r="D9" s="10"/>
      <c r="E9" s="10"/>
      <c r="F9" s="10"/>
      <c r="G9" s="149"/>
      <c r="H9" s="12"/>
      <c r="I9" s="13"/>
    </row>
    <row r="10" spans="1:11" ht="15.75" thickBot="1" x14ac:dyDescent="0.3">
      <c r="A10" s="23" t="s">
        <v>64</v>
      </c>
      <c r="B10" s="24"/>
      <c r="C10" s="24"/>
      <c r="D10" s="24"/>
      <c r="E10" s="24"/>
      <c r="F10" s="24"/>
      <c r="G10" s="151"/>
      <c r="H10" s="26">
        <f>H11+H12+H13+H14+H15+H17+H18+H30+H20+H21+H22+H23+H24+H25+H26+H19</f>
        <v>80646.880000000005</v>
      </c>
      <c r="I10" s="107"/>
    </row>
    <row r="11" spans="1:11" x14ac:dyDescent="0.25">
      <c r="A11" s="28" t="s">
        <v>59</v>
      </c>
      <c r="B11" s="29"/>
      <c r="C11" s="29"/>
      <c r="D11" s="29"/>
      <c r="E11" s="29"/>
      <c r="F11" s="29"/>
      <c r="G11" s="29"/>
      <c r="H11" s="105">
        <v>325</v>
      </c>
      <c r="I11" s="106"/>
      <c r="K11" s="1"/>
    </row>
    <row r="12" spans="1:11" x14ac:dyDescent="0.25">
      <c r="A12" s="9" t="s">
        <v>4</v>
      </c>
      <c r="B12" s="10"/>
      <c r="C12" s="10"/>
      <c r="D12" s="10"/>
      <c r="E12" s="10"/>
      <c r="F12" s="10"/>
      <c r="G12" s="149"/>
      <c r="H12" s="12"/>
      <c r="I12" s="13"/>
    </row>
    <row r="13" spans="1:11" x14ac:dyDescent="0.25">
      <c r="A13" s="9" t="s">
        <v>5</v>
      </c>
      <c r="B13" s="10"/>
      <c r="C13" s="10"/>
      <c r="D13" s="10"/>
      <c r="E13" s="10"/>
      <c r="F13" s="10"/>
      <c r="G13" s="149"/>
      <c r="H13" s="12"/>
      <c r="I13" s="13"/>
    </row>
    <row r="14" spans="1:11" x14ac:dyDescent="0.25">
      <c r="A14" s="9" t="s">
        <v>6</v>
      </c>
      <c r="B14" s="10"/>
      <c r="C14" s="10"/>
      <c r="D14" s="10"/>
      <c r="E14" s="10"/>
      <c r="F14" s="10"/>
      <c r="G14" s="149"/>
      <c r="H14" s="12">
        <v>1360.31</v>
      </c>
      <c r="I14" s="13"/>
    </row>
    <row r="15" spans="1:11" x14ac:dyDescent="0.25">
      <c r="A15" s="48" t="s">
        <v>7</v>
      </c>
      <c r="B15" s="49"/>
      <c r="C15" s="49"/>
      <c r="D15" s="49"/>
      <c r="E15" s="49"/>
      <c r="F15" s="49"/>
      <c r="G15" s="152"/>
      <c r="H15" s="218"/>
      <c r="I15" s="219"/>
    </row>
    <row r="16" spans="1:11" x14ac:dyDescent="0.25">
      <c r="A16" s="48"/>
      <c r="B16" s="49"/>
      <c r="C16" s="49"/>
      <c r="D16" s="49"/>
      <c r="E16" s="49"/>
      <c r="F16" s="49"/>
      <c r="G16" s="152"/>
      <c r="H16" s="220"/>
      <c r="I16" s="221"/>
    </row>
    <row r="17" spans="1:9" x14ac:dyDescent="0.25">
      <c r="A17" s="9" t="s">
        <v>9</v>
      </c>
      <c r="B17" s="10"/>
      <c r="C17" s="10"/>
      <c r="D17" s="10"/>
      <c r="E17" s="10"/>
      <c r="F17" s="10"/>
      <c r="G17" s="149"/>
      <c r="H17" s="12"/>
      <c r="I17" s="13"/>
    </row>
    <row r="18" spans="1:9" x14ac:dyDescent="0.25">
      <c r="A18" s="51" t="s">
        <v>0</v>
      </c>
      <c r="B18" s="52"/>
      <c r="C18" s="52"/>
      <c r="D18" s="52"/>
      <c r="E18" s="52"/>
      <c r="F18" s="52"/>
      <c r="G18" s="153"/>
      <c r="H18" s="12">
        <v>0</v>
      </c>
      <c r="I18" s="13"/>
    </row>
    <row r="19" spans="1:9" x14ac:dyDescent="0.25">
      <c r="A19" s="9" t="s">
        <v>52</v>
      </c>
      <c r="B19" s="10"/>
      <c r="C19" s="10"/>
      <c r="D19" s="10"/>
      <c r="E19" s="10"/>
      <c r="F19" s="10"/>
      <c r="G19" s="149"/>
      <c r="H19" s="43">
        <v>1016.16</v>
      </c>
      <c r="I19" s="45"/>
    </row>
    <row r="20" spans="1:9" x14ac:dyDescent="0.25">
      <c r="A20" s="33" t="s">
        <v>11</v>
      </c>
      <c r="B20" s="34"/>
      <c r="C20" s="34"/>
      <c r="D20" s="34"/>
      <c r="E20" s="34"/>
      <c r="F20" s="34"/>
      <c r="G20" s="34"/>
      <c r="H20" s="36">
        <v>2526.7199999999998</v>
      </c>
      <c r="I20" s="37"/>
    </row>
    <row r="21" spans="1:9" x14ac:dyDescent="0.25">
      <c r="A21" s="33" t="s">
        <v>17</v>
      </c>
      <c r="B21" s="34"/>
      <c r="C21" s="34"/>
      <c r="D21" s="34"/>
      <c r="E21" s="34"/>
      <c r="F21" s="34"/>
      <c r="G21" s="34"/>
      <c r="H21" s="43"/>
      <c r="I21" s="45"/>
    </row>
    <row r="22" spans="1:9" x14ac:dyDescent="0.25">
      <c r="A22" s="33" t="s">
        <v>18</v>
      </c>
      <c r="B22" s="34"/>
      <c r="C22" s="34"/>
      <c r="D22" s="34"/>
      <c r="E22" s="34"/>
      <c r="F22" s="34"/>
      <c r="G22" s="34"/>
      <c r="H22" s="54"/>
      <c r="I22" s="55"/>
    </row>
    <row r="23" spans="1:9" x14ac:dyDescent="0.25">
      <c r="A23" s="33" t="s">
        <v>12</v>
      </c>
      <c r="B23" s="34"/>
      <c r="C23" s="34"/>
      <c r="D23" s="34"/>
      <c r="E23" s="34"/>
      <c r="F23" s="34"/>
      <c r="G23" s="34"/>
      <c r="H23" s="36">
        <v>12623.77</v>
      </c>
      <c r="I23" s="37"/>
    </row>
    <row r="24" spans="1:9" x14ac:dyDescent="0.25">
      <c r="A24" s="33" t="s">
        <v>50</v>
      </c>
      <c r="B24" s="34"/>
      <c r="C24" s="34"/>
      <c r="D24" s="34"/>
      <c r="E24" s="34"/>
      <c r="F24" s="34"/>
      <c r="G24" s="34"/>
      <c r="H24" s="43">
        <v>46806.98</v>
      </c>
      <c r="I24" s="45"/>
    </row>
    <row r="25" spans="1:9" x14ac:dyDescent="0.25">
      <c r="A25" s="33" t="s">
        <v>13</v>
      </c>
      <c r="B25" s="34"/>
      <c r="C25" s="34"/>
      <c r="D25" s="34"/>
      <c r="E25" s="34"/>
      <c r="F25" s="34"/>
      <c r="G25" s="34"/>
      <c r="H25" s="54">
        <v>14369.74</v>
      </c>
      <c r="I25" s="55"/>
    </row>
    <row r="26" spans="1:9" ht="15.75" thickBot="1" x14ac:dyDescent="0.3">
      <c r="A26" s="65" t="s">
        <v>49</v>
      </c>
      <c r="B26" s="66"/>
      <c r="C26" s="66"/>
      <c r="D26" s="66"/>
      <c r="E26" s="66"/>
      <c r="F26" s="66"/>
      <c r="G26" s="66"/>
      <c r="H26" s="68">
        <v>1618.2</v>
      </c>
      <c r="I26" s="69"/>
    </row>
    <row r="27" spans="1:9" s="1" customFormat="1" ht="15.75" thickBot="1" x14ac:dyDescent="0.3">
      <c r="A27" s="23" t="s">
        <v>63</v>
      </c>
      <c r="B27" s="24"/>
      <c r="C27" s="24"/>
      <c r="D27" s="24"/>
      <c r="E27" s="24"/>
      <c r="F27" s="24"/>
      <c r="G27" s="25"/>
      <c r="H27" s="110">
        <v>76015.55</v>
      </c>
      <c r="I27" s="111"/>
    </row>
    <row r="28" spans="1:9" ht="15.75" thickBot="1" x14ac:dyDescent="0.3">
      <c r="A28" s="116"/>
      <c r="B28" s="117"/>
      <c r="C28" s="117"/>
      <c r="D28" s="117"/>
      <c r="E28" s="117"/>
      <c r="F28" s="117"/>
      <c r="G28" s="118"/>
      <c r="H28" s="116"/>
      <c r="I28" s="118"/>
    </row>
    <row r="29" spans="1:9" ht="15.75" thickBot="1" x14ac:dyDescent="0.3">
      <c r="A29" s="56" t="s">
        <v>80</v>
      </c>
      <c r="B29" s="57"/>
      <c r="C29" s="57"/>
      <c r="D29" s="57"/>
      <c r="E29" s="57"/>
      <c r="F29" s="57"/>
      <c r="G29" s="57"/>
      <c r="H29" s="59">
        <f>H31</f>
        <v>385</v>
      </c>
      <c r="I29" s="20"/>
    </row>
    <row r="30" spans="1:9" x14ac:dyDescent="0.25">
      <c r="A30" s="154" t="s">
        <v>73</v>
      </c>
      <c r="B30" s="155"/>
      <c r="C30" s="155"/>
      <c r="D30" s="155"/>
      <c r="E30" s="155"/>
      <c r="F30" s="155"/>
      <c r="G30" s="155"/>
      <c r="H30" s="156"/>
      <c r="I30" s="157"/>
    </row>
    <row r="31" spans="1:9" x14ac:dyDescent="0.25">
      <c r="A31" s="33" t="s">
        <v>130</v>
      </c>
      <c r="B31" s="34"/>
      <c r="C31" s="34"/>
      <c r="D31" s="34"/>
      <c r="E31" s="34"/>
      <c r="F31" s="34"/>
      <c r="G31" s="35"/>
      <c r="H31" s="36">
        <v>385</v>
      </c>
      <c r="I31" s="37"/>
    </row>
    <row r="32" spans="1:9" ht="15.75" thickBot="1" x14ac:dyDescent="0.3">
      <c r="A32" s="194"/>
      <c r="B32" s="195"/>
      <c r="C32" s="195"/>
      <c r="D32" s="195"/>
      <c r="E32" s="195"/>
      <c r="F32" s="195"/>
      <c r="G32" s="196"/>
      <c r="H32" s="197"/>
      <c r="I32" s="198"/>
    </row>
    <row r="33" spans="1:9" x14ac:dyDescent="0.25">
      <c r="A33" s="175" t="s">
        <v>150</v>
      </c>
      <c r="B33" s="176"/>
      <c r="C33" s="176"/>
      <c r="D33" s="176"/>
      <c r="E33" s="176"/>
      <c r="F33" s="176"/>
      <c r="G33" s="177"/>
      <c r="H33" s="168">
        <v>5394.84</v>
      </c>
      <c r="I33" s="169"/>
    </row>
    <row r="34" spans="1:9" x14ac:dyDescent="0.25">
      <c r="A34" s="150" t="s">
        <v>74</v>
      </c>
      <c r="B34" s="5"/>
      <c r="C34" s="5"/>
      <c r="D34" s="5"/>
      <c r="E34" s="5"/>
      <c r="F34" s="5"/>
      <c r="G34" s="5"/>
      <c r="H34" s="7">
        <v>10987.2</v>
      </c>
      <c r="I34" s="8"/>
    </row>
    <row r="35" spans="1:9" ht="15.75" thickBot="1" x14ac:dyDescent="0.3">
      <c r="A35" s="188" t="s">
        <v>75</v>
      </c>
      <c r="B35" s="189"/>
      <c r="C35" s="189"/>
      <c r="D35" s="189"/>
      <c r="E35" s="189"/>
      <c r="F35" s="189"/>
      <c r="G35" s="189"/>
      <c r="H35" s="113">
        <v>10857</v>
      </c>
      <c r="I35" s="114"/>
    </row>
    <row r="36" spans="1:9" ht="15.75" thickBot="1" x14ac:dyDescent="0.3">
      <c r="A36" s="134"/>
      <c r="B36" s="135"/>
      <c r="C36" s="135"/>
      <c r="D36" s="135"/>
      <c r="E36" s="135"/>
      <c r="F36" s="135"/>
      <c r="G36" s="136"/>
      <c r="H36" s="132"/>
      <c r="I36" s="133"/>
    </row>
    <row r="37" spans="1:9" ht="15.75" thickBot="1" x14ac:dyDescent="0.3">
      <c r="A37" s="56" t="s">
        <v>14</v>
      </c>
      <c r="B37" s="57"/>
      <c r="C37" s="57"/>
      <c r="D37" s="57"/>
      <c r="E37" s="57"/>
      <c r="F37" s="57"/>
      <c r="G37" s="57"/>
      <c r="H37" s="216">
        <f>H10+H29</f>
        <v>81031.88</v>
      </c>
      <c r="I37" s="217"/>
    </row>
    <row r="38" spans="1:9" x14ac:dyDescent="0.25">
      <c r="A38" s="61"/>
      <c r="B38" s="62"/>
      <c r="C38" s="62"/>
      <c r="D38" s="62"/>
      <c r="E38" s="62"/>
      <c r="F38" s="62"/>
      <c r="G38" s="62"/>
      <c r="H38" s="95"/>
      <c r="I38" s="96"/>
    </row>
    <row r="39" spans="1:9" x14ac:dyDescent="0.25">
      <c r="A39" s="4" t="s">
        <v>97</v>
      </c>
      <c r="B39" s="5"/>
      <c r="C39" s="5"/>
      <c r="D39" s="5"/>
      <c r="E39" s="5"/>
      <c r="F39" s="5"/>
      <c r="G39" s="5"/>
      <c r="H39" s="41">
        <f>H4+H10-H27</f>
        <v>155912.84000000003</v>
      </c>
      <c r="I39" s="42"/>
    </row>
    <row r="40" spans="1:9" x14ac:dyDescent="0.25">
      <c r="A40" s="4" t="s">
        <v>108</v>
      </c>
      <c r="B40" s="5"/>
      <c r="C40" s="5"/>
      <c r="D40" s="5"/>
      <c r="E40" s="5"/>
      <c r="F40" s="5"/>
      <c r="G40" s="5"/>
      <c r="H40" s="41">
        <f>H6+H7+H8-H29</f>
        <v>137554.69</v>
      </c>
      <c r="I40" s="42"/>
    </row>
    <row r="41" spans="1:9" x14ac:dyDescent="0.25">
      <c r="A41" s="150" t="s">
        <v>99</v>
      </c>
      <c r="B41" s="5"/>
      <c r="C41" s="5"/>
      <c r="D41" s="5"/>
      <c r="E41" s="5"/>
      <c r="F41" s="5"/>
      <c r="G41" s="5"/>
      <c r="H41" s="41">
        <f>H33+H34-H35</f>
        <v>5525.0400000000009</v>
      </c>
      <c r="I41" s="42"/>
    </row>
    <row r="42" spans="1:9" x14ac:dyDescent="0.25">
      <c r="A42" s="38"/>
      <c r="B42" s="39"/>
      <c r="C42" s="39"/>
      <c r="D42" s="39"/>
      <c r="E42" s="39"/>
      <c r="F42" s="39"/>
      <c r="G42" s="150"/>
      <c r="H42" s="7"/>
      <c r="I42" s="8"/>
    </row>
    <row r="43" spans="1:9" x14ac:dyDescent="0.25">
      <c r="A43" s="9" t="s">
        <v>15</v>
      </c>
      <c r="B43" s="10"/>
      <c r="C43" s="10"/>
      <c r="D43" s="10"/>
      <c r="E43" s="10"/>
      <c r="F43" s="10"/>
      <c r="G43" s="149"/>
      <c r="H43" s="12"/>
      <c r="I43" s="13"/>
    </row>
    <row r="44" spans="1:9" x14ac:dyDescent="0.25">
      <c r="A44" s="33" t="s">
        <v>16</v>
      </c>
      <c r="B44" s="34"/>
      <c r="C44" s="34"/>
      <c r="D44" s="34"/>
      <c r="E44" s="34"/>
      <c r="F44" s="34"/>
      <c r="G44" s="34"/>
      <c r="H44" s="41">
        <v>14</v>
      </c>
      <c r="I44" s="42"/>
    </row>
    <row r="45" spans="1:9" ht="15.75" thickBot="1" x14ac:dyDescent="0.3">
      <c r="A45" s="79" t="s">
        <v>54</v>
      </c>
      <c r="B45" s="80"/>
      <c r="C45" s="80"/>
      <c r="D45" s="80"/>
      <c r="E45" s="80"/>
      <c r="F45" s="80"/>
      <c r="G45" s="80"/>
      <c r="H45" s="113">
        <f>(H10/H27+H29/H7+H34/H35)*H44</f>
        <v>29.297713390739734</v>
      </c>
      <c r="I45" s="114"/>
    </row>
    <row r="48" spans="1:9" x14ac:dyDescent="0.25">
      <c r="A48" s="73" t="s">
        <v>19</v>
      </c>
      <c r="B48" s="73"/>
      <c r="C48" s="73"/>
      <c r="G48" s="73" t="s">
        <v>20</v>
      </c>
      <c r="H48" s="73"/>
      <c r="I48" s="73"/>
    </row>
  </sheetData>
  <mergeCells count="8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48:C48"/>
    <mergeCell ref="G48:I48"/>
    <mergeCell ref="A8:G8"/>
    <mergeCell ref="H8:I8"/>
    <mergeCell ref="H19:I19"/>
    <mergeCell ref="A42:G42"/>
    <mergeCell ref="H42:I42"/>
    <mergeCell ref="A43:G43"/>
    <mergeCell ref="H43:I43"/>
    <mergeCell ref="A44:G44"/>
    <mergeCell ref="H44:I44"/>
    <mergeCell ref="A40:G40"/>
    <mergeCell ref="H40:I40"/>
    <mergeCell ref="A37:G37"/>
    <mergeCell ref="H37:I37"/>
    <mergeCell ref="A38:G38"/>
    <mergeCell ref="A45:G45"/>
    <mergeCell ref="H45:I45"/>
    <mergeCell ref="H38:I38"/>
    <mergeCell ref="A39:G39"/>
    <mergeCell ref="H39:I39"/>
    <mergeCell ref="A41:G41"/>
    <mergeCell ref="A31:G31"/>
    <mergeCell ref="H31:I31"/>
    <mergeCell ref="H41:I41"/>
    <mergeCell ref="A36:G36"/>
    <mergeCell ref="H36:I36"/>
    <mergeCell ref="A34:G34"/>
    <mergeCell ref="H34:I34"/>
    <mergeCell ref="A35:G35"/>
    <mergeCell ref="H35:I35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Красн 13</vt:lpstr>
      <vt:lpstr>Цве бул 11</vt:lpstr>
      <vt:lpstr>Чайк 6</vt:lpstr>
      <vt:lpstr>Остров 47</vt:lpstr>
      <vt:lpstr>Чехов 8А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2018-03-16T11:02:47Z</cp:lastPrinted>
  <dcterms:created xsi:type="dcterms:W3CDTF">2014-09-05T04:32:54Z</dcterms:created>
  <dcterms:modified xsi:type="dcterms:W3CDTF">2018-03-19T11:58:08Z</dcterms:modified>
</cp:coreProperties>
</file>