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firstSheet="25" activeTab="32"/>
  </bookViews>
  <sheets>
    <sheet name="Волгогр 28" sheetId="1" r:id="rId1"/>
    <sheet name="Воровск 49" sheetId="2" r:id="rId2"/>
    <sheet name="Чех 8А" sheetId="3" r:id="rId3"/>
    <sheet name="Остров 47" sheetId="4" r:id="rId4"/>
    <sheet name="Чайк 6" sheetId="5" r:id="rId5"/>
    <sheet name="Гаг 20" sheetId="6" r:id="rId6"/>
    <sheet name="Гаг 23" sheetId="7" r:id="rId7"/>
    <sheet name="Гаг 25" sheetId="8" r:id="rId8"/>
    <sheet name="Гаг 29А" sheetId="9" r:id="rId9"/>
    <sheet name="Гаг 40" sheetId="10" r:id="rId10"/>
    <sheet name="Гаг 44" sheetId="11" r:id="rId11"/>
    <sheet name="Гаг 48" sheetId="12" r:id="rId12"/>
    <sheet name="Гаг 50" sheetId="13" r:id="rId13"/>
    <sheet name="Гаг 62" sheetId="14" r:id="rId14"/>
    <sheet name="Гуков 10" sheetId="15" r:id="rId15"/>
    <sheet name="Кар Либк 13" sheetId="16" r:id="rId16"/>
    <sheet name="Красн 13" sheetId="17" r:id="rId17"/>
    <sheet name="Красн 15" sheetId="18" r:id="rId18"/>
    <sheet name="Красн 39" sheetId="19" r:id="rId19"/>
    <sheet name="Красн 39А" sheetId="20" r:id="rId20"/>
    <sheet name="Красн 41А" sheetId="21" r:id="rId21"/>
    <sheet name="Нов 13" sheetId="22" r:id="rId22"/>
    <sheet name="Пирог 6А" sheetId="23" r:id="rId23"/>
    <sheet name="Пирог 31  1" sheetId="24" r:id="rId24"/>
    <sheet name="Пирог 34  2" sheetId="25" r:id="rId25"/>
    <sheet name="Пирог 20" sheetId="26" r:id="rId26"/>
    <sheet name="Цвет бул 12" sheetId="27" r:id="rId27"/>
    <sheet name="Цвет бул 11" sheetId="28" r:id="rId28"/>
    <sheet name="Цвет бул 31" sheetId="29" r:id="rId29"/>
    <sheet name="Цвет бул 44" sheetId="30" r:id="rId30"/>
    <sheet name="Чайк 8" sheetId="31" r:id="rId31"/>
    <sheet name="Чай 31" sheetId="32" r:id="rId32"/>
    <sheet name="Чайк 33" sheetId="33" r:id="rId33"/>
  </sheets>
  <calcPr calcId="144525"/>
</workbook>
</file>

<file path=xl/calcChain.xml><?xml version="1.0" encoding="utf-8"?>
<calcChain xmlns="http://schemas.openxmlformats.org/spreadsheetml/2006/main">
  <c r="H44" i="33" l="1"/>
  <c r="H40" i="33"/>
  <c r="H39" i="33"/>
  <c r="H38" i="33"/>
  <c r="H36" i="33"/>
  <c r="H11" i="33"/>
  <c r="H38" i="32" l="1"/>
  <c r="H37" i="32"/>
  <c r="H11" i="32"/>
  <c r="H36" i="32" s="1"/>
  <c r="H34" i="32" l="1"/>
  <c r="H42" i="32"/>
  <c r="H39" i="31" l="1"/>
  <c r="H38" i="31"/>
  <c r="H11" i="31"/>
  <c r="H37" i="31" s="1"/>
  <c r="H35" i="31" l="1"/>
  <c r="H43" i="31"/>
  <c r="H38" i="30" l="1"/>
  <c r="H37" i="30"/>
  <c r="H11" i="30"/>
  <c r="H42" i="30" s="1"/>
  <c r="H36" i="30" l="1"/>
  <c r="H34" i="30"/>
  <c r="H42" i="29" l="1"/>
  <c r="H38" i="29"/>
  <c r="H37" i="29"/>
  <c r="H36" i="29"/>
  <c r="H34" i="29"/>
  <c r="H11" i="29"/>
  <c r="H39" i="28" l="1"/>
  <c r="H38" i="28"/>
  <c r="H10" i="28"/>
  <c r="H37" i="28" s="1"/>
  <c r="H43" i="28" l="1"/>
  <c r="H47" i="27" l="1"/>
  <c r="H42" i="27"/>
  <c r="H41" i="27"/>
  <c r="H40" i="27"/>
  <c r="H35" i="27"/>
  <c r="H43" i="27" s="1"/>
  <c r="H11" i="27"/>
  <c r="H38" i="27" s="1"/>
  <c r="H37" i="26" l="1"/>
  <c r="H36" i="26"/>
  <c r="H35" i="26"/>
  <c r="H11" i="26"/>
  <c r="H42" i="26" s="1"/>
  <c r="H33" i="26" l="1"/>
  <c r="H38" i="25" l="1"/>
  <c r="H37" i="25"/>
  <c r="H36" i="25"/>
  <c r="H11" i="25"/>
  <c r="H42" i="25" s="1"/>
  <c r="H34" i="25" l="1"/>
  <c r="H38" i="24" l="1"/>
  <c r="H37" i="24"/>
  <c r="H11" i="24"/>
  <c r="H42" i="24" s="1"/>
  <c r="H36" i="24" l="1"/>
  <c r="H34" i="24"/>
  <c r="H38" i="23" l="1"/>
  <c r="H37" i="23"/>
  <c r="H11" i="23"/>
  <c r="H42" i="23" s="1"/>
  <c r="H36" i="23" l="1"/>
  <c r="H34" i="23"/>
  <c r="H38" i="22" l="1"/>
  <c r="H37" i="22"/>
  <c r="H36" i="22"/>
  <c r="H11" i="22"/>
  <c r="H42" i="22" s="1"/>
  <c r="H34" i="22" l="1"/>
  <c r="H38" i="21" l="1"/>
  <c r="H37" i="21"/>
  <c r="H11" i="21"/>
  <c r="H42" i="21" s="1"/>
  <c r="H36" i="21" l="1"/>
  <c r="H34" i="21"/>
  <c r="H36" i="20" l="1"/>
  <c r="H35" i="20"/>
  <c r="H11" i="20"/>
  <c r="H40" i="20" s="1"/>
  <c r="H34" i="20" l="1"/>
  <c r="H32" i="20"/>
  <c r="H40" i="19" l="1"/>
  <c r="H39" i="19"/>
  <c r="H11" i="19"/>
  <c r="H38" i="19" s="1"/>
  <c r="H36" i="19" l="1"/>
  <c r="H44" i="19"/>
  <c r="H39" i="18" l="1"/>
  <c r="H38" i="18"/>
  <c r="H11" i="18"/>
  <c r="H43" i="18" s="1"/>
  <c r="H37" i="18" l="1"/>
  <c r="H35" i="18"/>
  <c r="H46" i="17"/>
  <c r="H42" i="17"/>
  <c r="H41" i="17"/>
  <c r="H40" i="17"/>
  <c r="H38" i="17"/>
  <c r="H11" i="17"/>
  <c r="H39" i="16" l="1"/>
  <c r="H38" i="16"/>
  <c r="H37" i="16"/>
  <c r="H11" i="16"/>
  <c r="H43" i="16" s="1"/>
  <c r="H35" i="16" l="1"/>
  <c r="H38" i="15" l="1"/>
  <c r="H37" i="15"/>
  <c r="H11" i="15"/>
  <c r="H36" i="15" s="1"/>
  <c r="H30" i="15" l="1"/>
  <c r="H41" i="15"/>
  <c r="H39" i="14" l="1"/>
  <c r="H38" i="14"/>
  <c r="H37" i="14"/>
  <c r="H11" i="14"/>
  <c r="H43" i="14" s="1"/>
  <c r="H35" i="14" l="1"/>
  <c r="H40" i="13" l="1"/>
  <c r="H39" i="13"/>
  <c r="H11" i="13"/>
  <c r="H38" i="13" s="1"/>
  <c r="H36" i="13" l="1"/>
  <c r="H44" i="13"/>
  <c r="H39" i="12" l="1"/>
  <c r="H38" i="12"/>
  <c r="H11" i="12"/>
  <c r="H37" i="12" s="1"/>
  <c r="H35" i="12" l="1"/>
  <c r="H43" i="12"/>
  <c r="H39" i="11" l="1"/>
  <c r="H38" i="11"/>
  <c r="H28" i="11"/>
  <c r="H35" i="11" s="1"/>
  <c r="H11" i="11"/>
  <c r="H37" i="11" s="1"/>
  <c r="H43" i="11" l="1"/>
  <c r="H36" i="10" l="1"/>
  <c r="H35" i="10"/>
  <c r="H11" i="10"/>
  <c r="H34" i="10" s="1"/>
  <c r="H32" i="10" l="1"/>
  <c r="H40" i="10"/>
  <c r="H43" i="9" l="1"/>
  <c r="H39" i="9"/>
  <c r="H38" i="9"/>
  <c r="H37" i="9"/>
  <c r="H35" i="9"/>
  <c r="H11" i="9"/>
  <c r="H36" i="8" l="1"/>
  <c r="H35" i="8"/>
  <c r="H11" i="8"/>
  <c r="H34" i="8" s="1"/>
  <c r="H32" i="8" l="1"/>
  <c r="H40" i="8"/>
  <c r="H35" i="7" l="1"/>
  <c r="H34" i="7"/>
  <c r="H33" i="7"/>
  <c r="H11" i="7"/>
  <c r="H39" i="7" s="1"/>
  <c r="H31" i="7" l="1"/>
  <c r="H42" i="6" l="1"/>
  <c r="H38" i="6"/>
  <c r="H37" i="6"/>
  <c r="H36" i="6"/>
  <c r="H34" i="6"/>
  <c r="H11" i="6"/>
  <c r="H43" i="5" l="1"/>
  <c r="H39" i="5"/>
  <c r="H38" i="5"/>
  <c r="H37" i="5"/>
  <c r="H35" i="5"/>
  <c r="H11" i="5"/>
  <c r="H42" i="4" l="1"/>
  <c r="H41" i="4"/>
  <c r="H40" i="4"/>
  <c r="H11" i="4"/>
  <c r="H37" i="4" s="1"/>
  <c r="H39" i="4" l="1"/>
  <c r="H46" i="4"/>
  <c r="H35" i="3" l="1"/>
  <c r="H11" i="3"/>
  <c r="H34" i="3" s="1"/>
  <c r="H39" i="3" l="1"/>
  <c r="H32" i="3"/>
  <c r="H39" i="2" l="1"/>
  <c r="H38" i="2"/>
  <c r="H11" i="2"/>
  <c r="H37" i="2" s="1"/>
  <c r="H35" i="2" l="1"/>
  <c r="H43" i="2"/>
  <c r="H38" i="1" l="1"/>
  <c r="H37" i="1"/>
  <c r="H11" i="1"/>
  <c r="H36" i="1" s="1"/>
  <c r="H34" i="1" l="1"/>
  <c r="H42" i="1"/>
</calcChain>
</file>

<file path=xl/comments1.xml><?xml version="1.0" encoding="utf-8"?>
<comments xmlns="http://schemas.openxmlformats.org/spreadsheetml/2006/main">
  <authors>
    <author>Автор</author>
  </authors>
  <commentList>
    <comment ref="H29" authorId="0">
      <text>
        <r>
          <rPr>
            <b/>
            <sz val="9"/>
            <color indexed="81"/>
            <rFont val="Tahoma"/>
            <charset val="1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<sst xmlns="http://schemas.openxmlformats.org/spreadsheetml/2006/main" count="1207" uniqueCount="176">
  <si>
    <t>Расходы ООО "Управа" по ул. Волгоградская № 28</t>
  </si>
  <si>
    <t xml:space="preserve">с 01.01.2019 по 30.04.2019г. </t>
  </si>
  <si>
    <t>Сумма (руб.)</t>
  </si>
  <si>
    <t>Задолженность за содержание на 01.01.2019г.</t>
  </si>
  <si>
    <t>Задолженность по текущему ремонту на 01.01.2019г.</t>
  </si>
  <si>
    <t>Начислено</t>
  </si>
  <si>
    <t>Оплачено</t>
  </si>
  <si>
    <t>Оборудование размещенное на МДК</t>
  </si>
  <si>
    <t>Начислено за содержание</t>
  </si>
  <si>
    <t>Общеэксплуатационные расходы</t>
  </si>
  <si>
    <t>дезинсекция (блохи и комары)</t>
  </si>
  <si>
    <t>дератизация (крысы и мыши)</t>
  </si>
  <si>
    <t>транспортные расходы (вызов обрезки, смета и крупногабаритного мусора и стихийных свалок)</t>
  </si>
  <si>
    <t>ВДГО</t>
  </si>
  <si>
    <t>ЛЬГОТА (домком)</t>
  </si>
  <si>
    <t>Ремонт инженерных сетей (материалы)</t>
  </si>
  <si>
    <t>Аренда помещения</t>
  </si>
  <si>
    <t>Благоустройство (обрезка кустарников и покос травы)</t>
  </si>
  <si>
    <t>Аварийная служба</t>
  </si>
  <si>
    <t>З/плата работников организации</t>
  </si>
  <si>
    <t>Начисление на з/плату</t>
  </si>
  <si>
    <t>ОПЛАЧЕНО за содержание</t>
  </si>
  <si>
    <t>Расходы по текущему  и заявочному ремонту:</t>
  </si>
  <si>
    <t>Текущий ремонт:</t>
  </si>
  <si>
    <t>Задолженность за управление на 01.01.2019г.</t>
  </si>
  <si>
    <t>Начислено за управление</t>
  </si>
  <si>
    <t>Оплачено за управление</t>
  </si>
  <si>
    <t>ВСЕГО</t>
  </si>
  <si>
    <t>Задолженность за содерж. на 30.04.2019г.</t>
  </si>
  <si>
    <t>Задолженность по текущему ремонту на 30.04.2019г.</t>
  </si>
  <si>
    <t>Задолженность за управление на 30.04.2019г.</t>
  </si>
  <si>
    <t>Справочно:</t>
  </si>
  <si>
    <t>Тариф за 1 кв.м. общей площади</t>
  </si>
  <si>
    <t xml:space="preserve">Фактический расход на 1 кв.м. общ. площади </t>
  </si>
  <si>
    <t>Директор ООО "УПРАВА"</t>
  </si>
  <si>
    <t>Д.Г.Чернов</t>
  </si>
  <si>
    <t>Расходы ООО "Управа" по ул. Воровского № 49</t>
  </si>
  <si>
    <t xml:space="preserve">с 01.02.2019 по 30.04.2019г. </t>
  </si>
  <si>
    <t>Содержание на 01.02.2019г.</t>
  </si>
  <si>
    <t>Текущий ремонт на 01.02.2019г.</t>
  </si>
  <si>
    <t>Общеэксплуатационные расходы (тех. осмотр, освещ. мест общеп)</t>
  </si>
  <si>
    <t>ремонт подъездов</t>
  </si>
  <si>
    <t>ремонт инженерных сетей (материалы)</t>
  </si>
  <si>
    <t>Благоустройство ( обрезка кустарников и покос травы)</t>
  </si>
  <si>
    <t>Управление на 01.02.2019г.</t>
  </si>
  <si>
    <t>Расходы ООО "Управа" по ул. Чехова пер. № 8А</t>
  </si>
  <si>
    <t>за  2019г.</t>
  </si>
  <si>
    <t>Общеэксплуатационные расходы (тех. осмотр, освещ. мест общ.)</t>
  </si>
  <si>
    <t>Обработка зеленых насаждений против вредителей</t>
  </si>
  <si>
    <t>ремонт инженерных сетей</t>
  </si>
  <si>
    <t>Задолженность за содерж. на 31.12.2019г.</t>
  </si>
  <si>
    <t>Задолженность по текущему ремонту на 31.12.2019г.</t>
  </si>
  <si>
    <t>Расходы ООО "Управа" по ул. Островского № 47</t>
  </si>
  <si>
    <t>Содержание на 01.01.2019г.</t>
  </si>
  <si>
    <t>Общеэксплуатационные расходы (тех. осмотр, освещ. мест обще.)</t>
  </si>
  <si>
    <t>Задолженность  за мусорный контейнер  на 01.01.2019г.</t>
  </si>
  <si>
    <t>Оплачено за мусорный контейнер</t>
  </si>
  <si>
    <t>Содержание на 31.12.2019г.</t>
  </si>
  <si>
    <t>Задолженность по текущему  ремонту на 31.12.2019г.</t>
  </si>
  <si>
    <t>Задолженность за управление на 31.12.2019г.</t>
  </si>
  <si>
    <t>Задолженность за мусорный контейнер на 31.12.2019г.</t>
  </si>
  <si>
    <t>Расходы ООО "Управа" по ул. Чайковского № 6</t>
  </si>
  <si>
    <t>за 2019г.</t>
  </si>
  <si>
    <t>Задолженность за содерж на 01.01.2019г.</t>
  </si>
  <si>
    <t>Общеэксплуатационные расходы (тех. осмотр, освещ. мест обще)</t>
  </si>
  <si>
    <t>Текущий ремонт</t>
  </si>
  <si>
    <t>Расходы ООО "Управа" по ул. Гагарина № 20</t>
  </si>
  <si>
    <t>Задолженность за содерж. на 01.01.2019г.</t>
  </si>
  <si>
    <t>Расходы по текущему и заявочному ремонту:</t>
  </si>
  <si>
    <t>Текущий и заявочный ремонт:</t>
  </si>
  <si>
    <t>Расходы ООО "Управа" по ул. Гагарина № 23</t>
  </si>
  <si>
    <t xml:space="preserve">Текущий ремонт на 01.01.2019г. </t>
  </si>
  <si>
    <t>Обработка зеленых насождений против вредителей</t>
  </si>
  <si>
    <t>Текущий ремонт на 31.12.2019г.</t>
  </si>
  <si>
    <t>Расходы ООО "Управа" по ул. Гагарина № 25</t>
  </si>
  <si>
    <t>Текущий ремонт  на 01.01.2019г.</t>
  </si>
  <si>
    <t>Расходы ООО "Управа" по ул. Гагарина № 29А</t>
  </si>
  <si>
    <t>Текущий ремонт на 01.01.2019г.</t>
  </si>
  <si>
    <t>-</t>
  </si>
  <si>
    <t>Заявочный ремонт:</t>
  </si>
  <si>
    <t>Задолженность за управление на 01.01.2019г</t>
  </si>
  <si>
    <t>Расходы ООО "Управа" по ул. Гагарина № 40</t>
  </si>
  <si>
    <t xml:space="preserve">Задолженность за содерж. на 01.01.2019г. </t>
  </si>
  <si>
    <t xml:space="preserve">Задолженность за содерж. на 31.12.2019г. </t>
  </si>
  <si>
    <t>Текущий ремонт  на 31.12.2019г.</t>
  </si>
  <si>
    <t>Расходы ООО "Управа" по ул. Гагарина № 44</t>
  </si>
  <si>
    <t xml:space="preserve">Задолженность за содержан. на 01.01.2019г. </t>
  </si>
  <si>
    <t>Текущий ремонт на 01.01.19г.</t>
  </si>
  <si>
    <t>Общеэксплуатационные расходы (тех.осмотр, освещ. мест общес).</t>
  </si>
  <si>
    <t xml:space="preserve">Задолженность за содержан. на 31.12.2019г. </t>
  </si>
  <si>
    <t>Расходы ООО "Управа" по ул. Гагарина № 48</t>
  </si>
  <si>
    <t xml:space="preserve">Задолженность за содержание на 01.01.2019г. </t>
  </si>
  <si>
    <t xml:space="preserve">Задолженность за содержание на 31.12.2019г. </t>
  </si>
  <si>
    <t>Задолженность по текущему ремонту  на 31.12.2019г.</t>
  </si>
  <si>
    <t>Расходы ООО "Управа" по ул. Гагарина № 50</t>
  </si>
  <si>
    <t>Общеэксплуатационные расходы (тех осмотр, освещ. мест общ.)</t>
  </si>
  <si>
    <t>ремонт кровли, прочистка ливнестоков</t>
  </si>
  <si>
    <t>Расходы ООО "Управа" по ул. Гагарина, д.62</t>
  </si>
  <si>
    <t>Расходы ООО "Управа" по ул. Пер. Гуковский № 10</t>
  </si>
  <si>
    <t>ОПЛАЧЕНО</t>
  </si>
  <si>
    <t>Задолженность за содержание на 31.12.2019г.</t>
  </si>
  <si>
    <t>Задолженность по текущему ремонту на 31.12.2019г</t>
  </si>
  <si>
    <t>Расходы ООО "Управа" по ул. Карла Либкнехта № 13</t>
  </si>
  <si>
    <t>Задолженность за текущий ремонт на 01.01.2019г.</t>
  </si>
  <si>
    <t>Общеэксплуатационные расходы (тех. осмотр, освещ. мест общеп.)</t>
  </si>
  <si>
    <t>Расходы ООО "Управа" по ул. Красноармейская № 13</t>
  </si>
  <si>
    <t>Задолженность по текущ. ремонту на 01.01.2019г.</t>
  </si>
  <si>
    <t>Нвчислено за содержание</t>
  </si>
  <si>
    <t>Общеэксплуатационные расходы (тех. осмотр, освещ. мест общес)</t>
  </si>
  <si>
    <t>Расходы ООО "Управа" по ул. Красноармейская №15</t>
  </si>
  <si>
    <t>Общеэксплуатационные расходы (тех. осмотр, освещ мест общеп.)</t>
  </si>
  <si>
    <t>Расходы ООО "Управа" по ул. Красноармейская № 39</t>
  </si>
  <si>
    <t xml:space="preserve">за 2019г. </t>
  </si>
  <si>
    <t>Задолженность по содерж. на 01.01.2019г.</t>
  </si>
  <si>
    <t>Задолженность по текущему ремонту  на 01.01.2019г.</t>
  </si>
  <si>
    <t>Задолженность по содерж. на 31.12.2019г.</t>
  </si>
  <si>
    <t xml:space="preserve">Фактическая оплата за 1 кв.м. </t>
  </si>
  <si>
    <t>Расходы ООО "Управа" по ул. Красноармейская № 39 А</t>
  </si>
  <si>
    <t xml:space="preserve">Задолженность по содерж. на 01.01.2019г. </t>
  </si>
  <si>
    <t xml:space="preserve">Задолженность по содерж. на 31.12.2019г. </t>
  </si>
  <si>
    <t xml:space="preserve">Фактическая оплата за 1 кв.м. общей площади </t>
  </si>
  <si>
    <t xml:space="preserve">                              Д.Г.  Чернов</t>
  </si>
  <si>
    <t>Расходы ООО "Управа" по ул. Красноармейская № 41А</t>
  </si>
  <si>
    <t xml:space="preserve"> </t>
  </si>
  <si>
    <t>ЛЬГОТА  (домком)</t>
  </si>
  <si>
    <t xml:space="preserve">З/плата работников </t>
  </si>
  <si>
    <t>Задолженность по управлению на 01.01.2019г.</t>
  </si>
  <si>
    <t>Задолженность по управлению на 31.12.2019г.</t>
  </si>
  <si>
    <t>Расходы ООО "Управа" по ул. Новоселов № 13</t>
  </si>
  <si>
    <t>Общеэксплуатационные расходы (тех. осмотр,освещ. мест обще)</t>
  </si>
  <si>
    <t>Задолженность за управления на 01.01.2019г.</t>
  </si>
  <si>
    <t>Расходы ООО "Управа" по ул. Пирогова № 6А</t>
  </si>
  <si>
    <t>с 01.01.2019 по 31.07.2019 г.</t>
  </si>
  <si>
    <t>Задолженность  за управление на 01.01.2019г.</t>
  </si>
  <si>
    <t>Задолженность за содерж. на 31.07.2019г.</t>
  </si>
  <si>
    <t>Задолженность по текущему  ремонту на 31.07.2019г.</t>
  </si>
  <si>
    <t>Задолженность за управление на 31.07.2019г.</t>
  </si>
  <si>
    <t>Расходы ООО "Управа" по ул. Пирогова № 34 корп.1</t>
  </si>
  <si>
    <t xml:space="preserve">Текущий ремот на 01.01.2019г. </t>
  </si>
  <si>
    <t xml:space="preserve">З/плата работников организации </t>
  </si>
  <si>
    <t>Задолженность по управление на 01.01.2019г.</t>
  </si>
  <si>
    <t>Текущему ремонту  на 31.12.2019г.</t>
  </si>
  <si>
    <t>Задолженность по управлению на 31.12.2019</t>
  </si>
  <si>
    <t>Расходы ООО "Управа" по ул. Пирогова № 34 корп.2</t>
  </si>
  <si>
    <t>Расходы по текущему и заявочному  ремонту:</t>
  </si>
  <si>
    <t>Задолженность а управление на 01.01.2019г.</t>
  </si>
  <si>
    <t>Расходы ООО "Управа" по ул. Пирогова № 20</t>
  </si>
  <si>
    <t>Январь-сентябрь  2019г.</t>
  </si>
  <si>
    <t>Общеэксплуатационные расходы (тех. осмотр, освещ мест общ.)</t>
  </si>
  <si>
    <t>Задолженность за содержание на 30.09.2019г.</t>
  </si>
  <si>
    <t>Текущий ремонт на 30.09.2019г.</t>
  </si>
  <si>
    <t>Задолженность за управление на 30.09.2019г.</t>
  </si>
  <si>
    <t>Расходы ООО "Управа" по ул. Цветной бульвар № 12</t>
  </si>
  <si>
    <t>принят с 01.07.2019г.</t>
  </si>
  <si>
    <t xml:space="preserve">Содержание на 01.07.2019г. </t>
  </si>
  <si>
    <t>Текущий ремонт на 01.07.2019г.</t>
  </si>
  <si>
    <t>Управление на 01.07.2019г.</t>
  </si>
  <si>
    <t>Ремонт подъездов на 01.07.2019г.</t>
  </si>
  <si>
    <t xml:space="preserve">Оплачено </t>
  </si>
  <si>
    <t>Ремонт подъездов на 31.12.2019г.</t>
  </si>
  <si>
    <t>Расходы ООО "Управа" по ул. Цветной бульвар № 11</t>
  </si>
  <si>
    <t>Расходы по текущему ремонту:</t>
  </si>
  <si>
    <t>Задолженность за управленпие на 01.01.2019г.</t>
  </si>
  <si>
    <t>Расходы ООО "Управа" по ул. Цветной бульвар № 31</t>
  </si>
  <si>
    <t>Задолженность  за содерж. на 01.01.2019г.</t>
  </si>
  <si>
    <t xml:space="preserve">Текущеий ремонт  на 01.01.2019г. </t>
  </si>
  <si>
    <t>Задолженность  за содерж. на 31.12.2019г.</t>
  </si>
  <si>
    <t>Расходы ООО "Управа" по ул. Цветной бульвар № 44</t>
  </si>
  <si>
    <t>Начислено за содержпние</t>
  </si>
  <si>
    <t>Расходы ООО "Управа" по ул. Чайковского № 8</t>
  </si>
  <si>
    <t xml:space="preserve">Содержание на 01.01.2019г. </t>
  </si>
  <si>
    <t>Общеэксплуатационные расходы (материалы)</t>
  </si>
  <si>
    <t>Ремонт инженерных сетей  (материалы)</t>
  </si>
  <si>
    <t>Управление на 01.01.2019г.</t>
  </si>
  <si>
    <t>Расходы ООО "Управа" по ул. Чайковского № 31</t>
  </si>
  <si>
    <t>Расходы ООО "Управа" по ул. Чайковского №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</si>
</sst>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8">
    <xf numFmtId="0" fontId="0" fillId="0" borderId="0" xfId="0"/>
    <xf numFmtId="0" fontId="0" fillId="0" borderId="0" xfId="0" applyAlignment="1">
      <alignment horizont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2" fontId="3" fillId="0" borderId="29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3" fillId="0" borderId="35" xfId="0" applyFont="1" applyBorder="1" applyAlignment="1">
      <alignment horizontal="left"/>
    </xf>
    <xf numFmtId="0" fontId="0" fillId="0" borderId="3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2" fontId="3" fillId="0" borderId="2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2" fontId="3" fillId="0" borderId="19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3" xfId="0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35" xfId="0" applyBorder="1" applyAlignment="1">
      <alignment horizontal="left" wrapText="1"/>
    </xf>
    <xf numFmtId="0" fontId="3" fillId="0" borderId="39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2" fontId="0" fillId="0" borderId="16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0" fontId="3" fillId="0" borderId="41" xfId="0" applyFont="1" applyBorder="1" applyAlignment="1">
      <alignment horizontal="left"/>
    </xf>
    <xf numFmtId="2" fontId="3" fillId="0" borderId="12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165" fontId="3" fillId="0" borderId="36" xfId="0" applyNumberFormat="1" applyFont="1" applyBorder="1" applyAlignment="1">
      <alignment horizontal="center"/>
    </xf>
    <xf numFmtId="165" fontId="3" fillId="0" borderId="38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165" fontId="0" fillId="0" borderId="7" xfId="0" applyNumberFormat="1" applyFont="1" applyBorder="1" applyAlignment="1">
      <alignment horizontal="center"/>
    </xf>
    <xf numFmtId="165" fontId="0" fillId="0" borderId="9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165" fontId="0" fillId="0" borderId="36" xfId="0" applyNumberFormat="1" applyFont="1" applyBorder="1" applyAlignment="1">
      <alignment horizontal="center"/>
    </xf>
    <xf numFmtId="165" fontId="0" fillId="0" borderId="38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3" fillId="0" borderId="44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165" fontId="0" fillId="0" borderId="32" xfId="0" applyNumberFormat="1" applyFont="1" applyBorder="1" applyAlignment="1">
      <alignment horizontal="center"/>
    </xf>
    <xf numFmtId="165" fontId="0" fillId="0" borderId="33" xfId="0" applyNumberFormat="1" applyFont="1" applyBorder="1" applyAlignment="1">
      <alignment horizontal="center"/>
    </xf>
    <xf numFmtId="165" fontId="3" fillId="0" borderId="29" xfId="0" applyNumberFormat="1" applyFont="1" applyBorder="1" applyAlignment="1">
      <alignment horizontal="center"/>
    </xf>
    <xf numFmtId="165" fontId="3" fillId="0" borderId="31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44" xfId="0" applyNumberFormat="1" applyFont="1" applyBorder="1" applyAlignment="1">
      <alignment horizontal="center"/>
    </xf>
    <xf numFmtId="2" fontId="3" fillId="0" borderId="47" xfId="0" applyNumberFormat="1" applyFont="1" applyBorder="1" applyAlignment="1">
      <alignment horizontal="center"/>
    </xf>
    <xf numFmtId="0" fontId="3" fillId="0" borderId="49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2" fontId="3" fillId="0" borderId="49" xfId="0" applyNumberFormat="1" applyFont="1" applyBorder="1" applyAlignment="1">
      <alignment horizontal="center"/>
    </xf>
    <xf numFmtId="2" fontId="3" fillId="0" borderId="52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5" xfId="0" applyFont="1" applyBorder="1" applyAlignment="1">
      <alignment horizontal="left"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2" fontId="3" fillId="0" borderId="36" xfId="0" applyNumberFormat="1" applyFont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1" xfId="0" applyBorder="1" applyAlignment="1">
      <alignment horizontal="left"/>
    </xf>
    <xf numFmtId="2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2" fontId="0" fillId="0" borderId="38" xfId="0" applyNumberFormat="1" applyFill="1" applyBorder="1" applyAlignment="1">
      <alignment horizontal="center"/>
    </xf>
    <xf numFmtId="0" fontId="0" fillId="0" borderId="24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40" xfId="0" applyFill="1" applyBorder="1" applyAlignment="1">
      <alignment horizontal="left"/>
    </xf>
    <xf numFmtId="0" fontId="0" fillId="0" borderId="21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0" fontId="0" fillId="0" borderId="10" xfId="0" applyFont="1" applyBorder="1" applyAlignment="1"/>
    <xf numFmtId="0" fontId="0" fillId="0" borderId="12" xfId="0" applyFont="1" applyBorder="1" applyAlignment="1"/>
    <xf numFmtId="0" fontId="0" fillId="0" borderId="11" xfId="0" applyFont="1" applyBorder="1" applyAlignment="1"/>
    <xf numFmtId="0" fontId="3" fillId="0" borderId="3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0" fontId="0" fillId="0" borderId="3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36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" fillId="0" borderId="25" xfId="0" applyFont="1" applyBorder="1" applyAlignment="1">
      <alignment horizontal="center"/>
    </xf>
    <xf numFmtId="0" fontId="3" fillId="0" borderId="48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165" fontId="3" fillId="0" borderId="1" xfId="0" applyNumberFormat="1" applyFont="1" applyBorder="1" applyAlignment="1">
      <alignment horizontal="center"/>
    </xf>
    <xf numFmtId="165" fontId="3" fillId="0" borderId="33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sqref="A1:I46"/>
    </sheetView>
  </sheetViews>
  <sheetFormatPr defaultRowHeight="15" x14ac:dyDescent="0.25"/>
  <sheetData>
    <row r="1" spans="1:9" ht="18.75" x14ac:dyDescent="0.3">
      <c r="A1" s="84" t="s">
        <v>0</v>
      </c>
      <c r="B1" s="84"/>
      <c r="C1" s="84"/>
      <c r="D1" s="84"/>
      <c r="E1" s="84"/>
      <c r="F1" s="84"/>
      <c r="G1" s="84"/>
      <c r="H1" s="84"/>
      <c r="I1" s="84"/>
    </row>
    <row r="2" spans="1:9" ht="15.75" thickBot="1" x14ac:dyDescent="0.3">
      <c r="C2" s="85" t="s">
        <v>1</v>
      </c>
      <c r="D2" s="85"/>
      <c r="E2" s="85"/>
      <c r="F2" s="85"/>
    </row>
    <row r="3" spans="1:9" ht="15.75" thickBot="1" x14ac:dyDescent="0.3">
      <c r="A3" s="58"/>
      <c r="B3" s="59"/>
      <c r="C3" s="59"/>
      <c r="D3" s="59"/>
      <c r="E3" s="59"/>
      <c r="F3" s="59"/>
      <c r="G3" s="60"/>
      <c r="H3" s="86" t="s">
        <v>2</v>
      </c>
      <c r="I3" s="87"/>
    </row>
    <row r="4" spans="1:9" x14ac:dyDescent="0.25">
      <c r="A4" s="88" t="s">
        <v>3</v>
      </c>
      <c r="B4" s="89"/>
      <c r="C4" s="89"/>
      <c r="D4" s="89"/>
      <c r="E4" s="89"/>
      <c r="F4" s="89"/>
      <c r="G4" s="90"/>
      <c r="H4" s="76">
        <v>17806.23</v>
      </c>
      <c r="I4" s="24"/>
    </row>
    <row r="5" spans="1:9" x14ac:dyDescent="0.25">
      <c r="A5" s="76"/>
      <c r="B5" s="77"/>
      <c r="C5" s="77"/>
      <c r="D5" s="77"/>
      <c r="E5" s="77"/>
      <c r="F5" s="77"/>
      <c r="G5" s="24"/>
      <c r="H5" s="63"/>
      <c r="I5" s="64"/>
    </row>
    <row r="6" spans="1:9" x14ac:dyDescent="0.25">
      <c r="A6" s="78" t="s">
        <v>4</v>
      </c>
      <c r="B6" s="79"/>
      <c r="C6" s="79"/>
      <c r="D6" s="79"/>
      <c r="E6" s="79"/>
      <c r="F6" s="79"/>
      <c r="G6" s="80"/>
      <c r="H6" s="19">
        <v>19832.78</v>
      </c>
      <c r="I6" s="20"/>
    </row>
    <row r="7" spans="1:9" x14ac:dyDescent="0.25">
      <c r="A7" s="81" t="s">
        <v>5</v>
      </c>
      <c r="B7" s="82"/>
      <c r="C7" s="82"/>
      <c r="D7" s="82"/>
      <c r="E7" s="82"/>
      <c r="F7" s="82"/>
      <c r="G7" s="83"/>
      <c r="H7" s="74">
        <v>61712.12</v>
      </c>
      <c r="I7" s="75"/>
    </row>
    <row r="8" spans="1:9" x14ac:dyDescent="0.25">
      <c r="A8" s="11" t="s">
        <v>6</v>
      </c>
      <c r="B8" s="12"/>
      <c r="C8" s="12"/>
      <c r="D8" s="12"/>
      <c r="E8" s="12"/>
      <c r="F8" s="12"/>
      <c r="G8" s="13"/>
      <c r="H8" s="74">
        <v>65174.080000000002</v>
      </c>
      <c r="I8" s="75"/>
    </row>
    <row r="9" spans="1:9" x14ac:dyDescent="0.25">
      <c r="A9" s="11" t="s">
        <v>7</v>
      </c>
      <c r="B9" s="12"/>
      <c r="C9" s="12"/>
      <c r="D9" s="12"/>
      <c r="E9" s="12"/>
      <c r="F9" s="12"/>
      <c r="G9" s="13"/>
      <c r="H9" s="74">
        <v>0</v>
      </c>
      <c r="I9" s="75"/>
    </row>
    <row r="10" spans="1:9" ht="15.75" thickBot="1" x14ac:dyDescent="0.3">
      <c r="A10" s="76"/>
      <c r="B10" s="77"/>
      <c r="C10" s="77"/>
      <c r="D10" s="77"/>
      <c r="E10" s="77"/>
      <c r="F10" s="77"/>
      <c r="G10" s="24"/>
      <c r="H10" s="19"/>
      <c r="I10" s="20"/>
    </row>
    <row r="11" spans="1:9" ht="15.75" thickBot="1" x14ac:dyDescent="0.3">
      <c r="A11" s="53" t="s">
        <v>8</v>
      </c>
      <c r="B11" s="54"/>
      <c r="C11" s="54"/>
      <c r="D11" s="54"/>
      <c r="E11" s="54"/>
      <c r="F11" s="54"/>
      <c r="G11" s="55"/>
      <c r="H11" s="56">
        <f>H12+H13+H14+H15+H17+H28+H19+H20+H21+H22+H23+H24+H18</f>
        <v>127448.95999999999</v>
      </c>
      <c r="I11" s="71"/>
    </row>
    <row r="12" spans="1:9" x14ac:dyDescent="0.25">
      <c r="A12" s="45" t="s">
        <v>9</v>
      </c>
      <c r="B12" s="46"/>
      <c r="C12" s="46"/>
      <c r="D12" s="46"/>
      <c r="E12" s="46"/>
      <c r="F12" s="46"/>
      <c r="G12" s="47"/>
      <c r="H12" s="72">
        <v>3258.63</v>
      </c>
      <c r="I12" s="73"/>
    </row>
    <row r="13" spans="1:9" x14ac:dyDescent="0.25">
      <c r="A13" s="11" t="s">
        <v>10</v>
      </c>
      <c r="B13" s="12"/>
      <c r="C13" s="12"/>
      <c r="D13" s="12"/>
      <c r="E13" s="12"/>
      <c r="F13" s="12"/>
      <c r="G13" s="13"/>
      <c r="H13" s="14"/>
      <c r="I13" s="15"/>
    </row>
    <row r="14" spans="1:9" x14ac:dyDescent="0.25">
      <c r="A14" s="11" t="s">
        <v>11</v>
      </c>
      <c r="B14" s="12"/>
      <c r="C14" s="12"/>
      <c r="D14" s="12"/>
      <c r="E14" s="12"/>
      <c r="F14" s="12"/>
      <c r="G14" s="13"/>
      <c r="H14" s="14">
        <v>1380.21</v>
      </c>
      <c r="I14" s="15"/>
    </row>
    <row r="15" spans="1:9" x14ac:dyDescent="0.25">
      <c r="A15" s="65" t="s">
        <v>12</v>
      </c>
      <c r="B15" s="66"/>
      <c r="C15" s="66"/>
      <c r="D15" s="66"/>
      <c r="E15" s="66"/>
      <c r="F15" s="66"/>
      <c r="G15" s="67"/>
      <c r="H15" s="14"/>
      <c r="I15" s="15"/>
    </row>
    <row r="16" spans="1:9" x14ac:dyDescent="0.25">
      <c r="A16" s="65"/>
      <c r="B16" s="66"/>
      <c r="C16" s="66"/>
      <c r="D16" s="66"/>
      <c r="E16" s="66"/>
      <c r="F16" s="66"/>
      <c r="G16" s="67"/>
      <c r="H16" s="14"/>
      <c r="I16" s="15"/>
    </row>
    <row r="17" spans="1:9" x14ac:dyDescent="0.25">
      <c r="A17" s="68" t="s">
        <v>13</v>
      </c>
      <c r="B17" s="69"/>
      <c r="C17" s="69"/>
      <c r="D17" s="69"/>
      <c r="E17" s="69"/>
      <c r="F17" s="69"/>
      <c r="G17" s="70"/>
      <c r="H17" s="14"/>
      <c r="I17" s="15"/>
    </row>
    <row r="18" spans="1:9" x14ac:dyDescent="0.25">
      <c r="A18" s="11" t="s">
        <v>14</v>
      </c>
      <c r="B18" s="12"/>
      <c r="C18" s="12"/>
      <c r="D18" s="12"/>
      <c r="E18" s="12"/>
      <c r="F18" s="12"/>
      <c r="G18" s="13"/>
      <c r="H18" s="61">
        <v>4331.5200000000004</v>
      </c>
      <c r="I18" s="62"/>
    </row>
    <row r="19" spans="1:9" x14ac:dyDescent="0.25">
      <c r="A19" s="16" t="s">
        <v>15</v>
      </c>
      <c r="B19" s="17"/>
      <c r="C19" s="17"/>
      <c r="D19" s="17"/>
      <c r="E19" s="17"/>
      <c r="F19" s="17"/>
      <c r="G19" s="18"/>
      <c r="H19" s="61">
        <v>0</v>
      </c>
      <c r="I19" s="62"/>
    </row>
    <row r="20" spans="1:9" x14ac:dyDescent="0.25">
      <c r="A20" s="16" t="s">
        <v>16</v>
      </c>
      <c r="B20" s="17"/>
      <c r="C20" s="17"/>
      <c r="D20" s="17"/>
      <c r="E20" s="17"/>
      <c r="F20" s="17"/>
      <c r="G20" s="18"/>
      <c r="H20" s="63"/>
      <c r="I20" s="64"/>
    </row>
    <row r="21" spans="1:9" x14ac:dyDescent="0.25">
      <c r="A21" s="16" t="s">
        <v>17</v>
      </c>
      <c r="B21" s="17"/>
      <c r="C21" s="17"/>
      <c r="D21" s="17"/>
      <c r="E21" s="17"/>
      <c r="F21" s="17"/>
      <c r="G21" s="18"/>
      <c r="H21" s="51">
        <v>3572.42</v>
      </c>
      <c r="I21" s="52"/>
    </row>
    <row r="22" spans="1:9" x14ac:dyDescent="0.25">
      <c r="A22" s="16" t="s">
        <v>18</v>
      </c>
      <c r="B22" s="17"/>
      <c r="C22" s="17"/>
      <c r="D22" s="17"/>
      <c r="E22" s="17"/>
      <c r="F22" s="17"/>
      <c r="G22" s="18"/>
      <c r="H22" s="61">
        <v>20610.12</v>
      </c>
      <c r="I22" s="62"/>
    </row>
    <row r="23" spans="1:9" x14ac:dyDescent="0.25">
      <c r="A23" s="16" t="s">
        <v>19</v>
      </c>
      <c r="B23" s="17"/>
      <c r="C23" s="17"/>
      <c r="D23" s="17"/>
      <c r="E23" s="17"/>
      <c r="F23" s="17"/>
      <c r="G23" s="18"/>
      <c r="H23" s="63">
        <v>72146.95</v>
      </c>
      <c r="I23" s="64"/>
    </row>
    <row r="24" spans="1:9" ht="15.75" thickBot="1" x14ac:dyDescent="0.3">
      <c r="A24" s="16" t="s">
        <v>20</v>
      </c>
      <c r="B24" s="17"/>
      <c r="C24" s="17"/>
      <c r="D24" s="17"/>
      <c r="E24" s="17"/>
      <c r="F24" s="17"/>
      <c r="G24" s="18"/>
      <c r="H24" s="51">
        <v>22149.11</v>
      </c>
      <c r="I24" s="52"/>
    </row>
    <row r="25" spans="1:9" ht="15.75" thickBot="1" x14ac:dyDescent="0.3">
      <c r="A25" s="53" t="s">
        <v>21</v>
      </c>
      <c r="B25" s="54"/>
      <c r="C25" s="54"/>
      <c r="D25" s="54"/>
      <c r="E25" s="54"/>
      <c r="F25" s="54"/>
      <c r="G25" s="55"/>
      <c r="H25" s="56">
        <v>134598.70000000001</v>
      </c>
      <c r="I25" s="57"/>
    </row>
    <row r="26" spans="1:9" ht="15.75" thickBot="1" x14ac:dyDescent="0.3">
      <c r="A26" s="58"/>
      <c r="B26" s="59"/>
      <c r="C26" s="59"/>
      <c r="D26" s="59"/>
      <c r="E26" s="59"/>
      <c r="F26" s="59"/>
      <c r="G26" s="60"/>
      <c r="H26" s="58"/>
      <c r="I26" s="60"/>
    </row>
    <row r="27" spans="1:9" ht="15.75" thickBot="1" x14ac:dyDescent="0.3">
      <c r="A27" s="33" t="s">
        <v>22</v>
      </c>
      <c r="B27" s="34"/>
      <c r="C27" s="34"/>
      <c r="D27" s="34"/>
      <c r="E27" s="34"/>
      <c r="F27" s="34"/>
      <c r="G27" s="35"/>
      <c r="H27" s="36">
        <v>0</v>
      </c>
      <c r="I27" s="37"/>
    </row>
    <row r="28" spans="1:9" x14ac:dyDescent="0.25">
      <c r="A28" s="45" t="s">
        <v>23</v>
      </c>
      <c r="B28" s="46"/>
      <c r="C28" s="46"/>
      <c r="D28" s="46"/>
      <c r="E28" s="46"/>
      <c r="F28" s="46"/>
      <c r="G28" s="47"/>
      <c r="H28" s="41"/>
      <c r="I28" s="42"/>
    </row>
    <row r="29" spans="1:9" ht="15.75" thickBot="1" x14ac:dyDescent="0.3">
      <c r="A29" s="48"/>
      <c r="B29" s="49"/>
      <c r="C29" s="49"/>
      <c r="D29" s="49"/>
      <c r="E29" s="49"/>
      <c r="F29" s="49"/>
      <c r="G29" s="50"/>
      <c r="H29" s="48"/>
      <c r="I29" s="50"/>
    </row>
    <row r="30" spans="1:9" ht="15.75" thickBot="1" x14ac:dyDescent="0.3">
      <c r="A30" s="33" t="s">
        <v>24</v>
      </c>
      <c r="B30" s="34"/>
      <c r="C30" s="34"/>
      <c r="D30" s="34"/>
      <c r="E30" s="34"/>
      <c r="F30" s="34"/>
      <c r="G30" s="35"/>
      <c r="H30" s="36">
        <v>6544.01</v>
      </c>
      <c r="I30" s="37"/>
    </row>
    <row r="31" spans="1:9" ht="15.75" thickBot="1" x14ac:dyDescent="0.3">
      <c r="A31" s="33" t="s">
        <v>25</v>
      </c>
      <c r="B31" s="34"/>
      <c r="C31" s="34"/>
      <c r="D31" s="34"/>
      <c r="E31" s="34"/>
      <c r="F31" s="34"/>
      <c r="G31" s="35"/>
      <c r="H31" s="36">
        <v>20430.72</v>
      </c>
      <c r="I31" s="37"/>
    </row>
    <row r="32" spans="1:9" ht="15.75" thickBot="1" x14ac:dyDescent="0.3">
      <c r="A32" s="33" t="s">
        <v>26</v>
      </c>
      <c r="B32" s="34"/>
      <c r="C32" s="34"/>
      <c r="D32" s="34"/>
      <c r="E32" s="34"/>
      <c r="F32" s="34"/>
      <c r="G32" s="35"/>
      <c r="H32" s="43">
        <v>21559.61</v>
      </c>
      <c r="I32" s="44"/>
    </row>
    <row r="33" spans="1:9" ht="15.75" thickBot="1" x14ac:dyDescent="0.3">
      <c r="A33" s="28"/>
      <c r="B33" s="29"/>
      <c r="C33" s="29"/>
      <c r="D33" s="29"/>
      <c r="E33" s="29"/>
      <c r="F33" s="29"/>
      <c r="G33" s="30"/>
      <c r="H33" s="31"/>
      <c r="I33" s="32"/>
    </row>
    <row r="34" spans="1:9" ht="15.75" thickBot="1" x14ac:dyDescent="0.3">
      <c r="A34" s="33" t="s">
        <v>27</v>
      </c>
      <c r="B34" s="34"/>
      <c r="C34" s="34"/>
      <c r="D34" s="34"/>
      <c r="E34" s="34"/>
      <c r="F34" s="34"/>
      <c r="G34" s="35"/>
      <c r="H34" s="36">
        <f>H11+H27</f>
        <v>127448.95999999999</v>
      </c>
      <c r="I34" s="37"/>
    </row>
    <row r="35" spans="1:9" x14ac:dyDescent="0.25">
      <c r="A35" s="38"/>
      <c r="B35" s="39"/>
      <c r="C35" s="39"/>
      <c r="D35" s="39"/>
      <c r="E35" s="39"/>
      <c r="F35" s="39"/>
      <c r="G35" s="40"/>
      <c r="H35" s="41"/>
      <c r="I35" s="42"/>
    </row>
    <row r="36" spans="1:9" x14ac:dyDescent="0.25">
      <c r="A36" s="21" t="s">
        <v>28</v>
      </c>
      <c r="B36" s="22"/>
      <c r="C36" s="22"/>
      <c r="D36" s="22"/>
      <c r="E36" s="22"/>
      <c r="F36" s="22"/>
      <c r="G36" s="23"/>
      <c r="H36" s="19">
        <f>H4+H11-H25</f>
        <v>10656.489999999991</v>
      </c>
      <c r="I36" s="24"/>
    </row>
    <row r="37" spans="1:9" x14ac:dyDescent="0.25">
      <c r="A37" s="21" t="s">
        <v>29</v>
      </c>
      <c r="B37" s="22"/>
      <c r="C37" s="22"/>
      <c r="D37" s="22"/>
      <c r="E37" s="22"/>
      <c r="F37" s="22"/>
      <c r="G37" s="23"/>
      <c r="H37" s="25">
        <f>H6+H7-H8</f>
        <v>16370.819999999992</v>
      </c>
      <c r="I37" s="26"/>
    </row>
    <row r="38" spans="1:9" x14ac:dyDescent="0.25">
      <c r="A38" s="27" t="s">
        <v>30</v>
      </c>
      <c r="B38" s="22"/>
      <c r="C38" s="22"/>
      <c r="D38" s="22"/>
      <c r="E38" s="22"/>
      <c r="F38" s="22"/>
      <c r="G38" s="22"/>
      <c r="H38" s="19">
        <f>H30+H31-H32</f>
        <v>5415.1200000000026</v>
      </c>
      <c r="I38" s="20"/>
    </row>
    <row r="39" spans="1:9" x14ac:dyDescent="0.25">
      <c r="A39" s="8"/>
      <c r="B39" s="9"/>
      <c r="C39" s="9"/>
      <c r="D39" s="9"/>
      <c r="E39" s="9"/>
      <c r="F39" s="9"/>
      <c r="G39" s="10"/>
      <c r="H39" s="8"/>
      <c r="I39" s="10"/>
    </row>
    <row r="40" spans="1:9" x14ac:dyDescent="0.25">
      <c r="A40" s="11" t="s">
        <v>31</v>
      </c>
      <c r="B40" s="12"/>
      <c r="C40" s="12"/>
      <c r="D40" s="12"/>
      <c r="E40" s="12"/>
      <c r="F40" s="12"/>
      <c r="G40" s="13"/>
      <c r="H40" s="14"/>
      <c r="I40" s="15"/>
    </row>
    <row r="41" spans="1:9" x14ac:dyDescent="0.25">
      <c r="A41" s="16" t="s">
        <v>32</v>
      </c>
      <c r="B41" s="17"/>
      <c r="C41" s="17"/>
      <c r="D41" s="17"/>
      <c r="E41" s="17"/>
      <c r="F41" s="17"/>
      <c r="G41" s="18"/>
      <c r="H41" s="19">
        <v>15.6</v>
      </c>
      <c r="I41" s="20"/>
    </row>
    <row r="42" spans="1:9" ht="15.75" thickBot="1" x14ac:dyDescent="0.3">
      <c r="A42" s="2" t="s">
        <v>33</v>
      </c>
      <c r="B42" s="3"/>
      <c r="C42" s="3"/>
      <c r="D42" s="3"/>
      <c r="E42" s="3"/>
      <c r="F42" s="3"/>
      <c r="G42" s="4"/>
      <c r="H42" s="5">
        <f>(H7+H11+H31)/(H8+H25+H32)*H41</f>
        <v>14.772497057479926</v>
      </c>
      <c r="I42" s="6"/>
    </row>
    <row r="45" spans="1:9" x14ac:dyDescent="0.25">
      <c r="A45" s="7" t="s">
        <v>34</v>
      </c>
      <c r="B45" s="7"/>
      <c r="C45" s="7"/>
      <c r="G45" s="7" t="s">
        <v>35</v>
      </c>
      <c r="H45" s="7"/>
      <c r="I45" s="7"/>
    </row>
  </sheetData>
  <mergeCells count="82"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  <mergeCell ref="A8:G8"/>
    <mergeCell ref="H8:I8"/>
    <mergeCell ref="A9:G9"/>
    <mergeCell ref="H9:I9"/>
    <mergeCell ref="A10:G10"/>
    <mergeCell ref="H10:I10"/>
    <mergeCell ref="A11:G11"/>
    <mergeCell ref="H11:I11"/>
    <mergeCell ref="A12:G12"/>
    <mergeCell ref="H12:I12"/>
    <mergeCell ref="A13:G13"/>
    <mergeCell ref="H13:I13"/>
    <mergeCell ref="A14:G14"/>
    <mergeCell ref="H14:I14"/>
    <mergeCell ref="A15:G16"/>
    <mergeCell ref="H15:I16"/>
    <mergeCell ref="A17:G17"/>
    <mergeCell ref="H17:I17"/>
    <mergeCell ref="A18:G18"/>
    <mergeCell ref="H18:I18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5:G35"/>
    <mergeCell ref="H35:I35"/>
    <mergeCell ref="A36:G36"/>
    <mergeCell ref="H36:I36"/>
    <mergeCell ref="A37:G37"/>
    <mergeCell ref="H37:I37"/>
    <mergeCell ref="A38:G38"/>
    <mergeCell ref="H38:I38"/>
    <mergeCell ref="A42:G42"/>
    <mergeCell ref="H42:I42"/>
    <mergeCell ref="A45:C45"/>
    <mergeCell ref="G45:I45"/>
    <mergeCell ref="A39:G39"/>
    <mergeCell ref="H39:I39"/>
    <mergeCell ref="A40:G40"/>
    <mergeCell ref="H40:I40"/>
    <mergeCell ref="A41:G41"/>
    <mergeCell ref="H41:I4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L18" sqref="L18"/>
    </sheetView>
  </sheetViews>
  <sheetFormatPr defaultRowHeight="15" x14ac:dyDescent="0.25"/>
  <sheetData>
    <row r="1" spans="1:9" ht="18.75" x14ac:dyDescent="0.3">
      <c r="A1" s="84" t="s">
        <v>81</v>
      </c>
      <c r="B1" s="84"/>
      <c r="C1" s="84"/>
      <c r="D1" s="84"/>
      <c r="E1" s="84"/>
      <c r="F1" s="84"/>
      <c r="G1" s="84"/>
      <c r="H1" s="84"/>
      <c r="I1" s="84"/>
    </row>
    <row r="2" spans="1:9" ht="15.75" thickBot="1" x14ac:dyDescent="0.3">
      <c r="C2" s="85" t="s">
        <v>62</v>
      </c>
      <c r="D2" s="85"/>
      <c r="E2" s="85"/>
      <c r="F2" s="85"/>
    </row>
    <row r="3" spans="1:9" ht="15.75" thickBot="1" x14ac:dyDescent="0.3">
      <c r="A3" s="58"/>
      <c r="B3" s="59"/>
      <c r="C3" s="59"/>
      <c r="D3" s="59"/>
      <c r="E3" s="59"/>
      <c r="F3" s="59"/>
      <c r="G3" s="60"/>
      <c r="H3" s="113" t="s">
        <v>2</v>
      </c>
      <c r="I3" s="114"/>
    </row>
    <row r="4" spans="1:9" x14ac:dyDescent="0.25">
      <c r="A4" s="21" t="s">
        <v>82</v>
      </c>
      <c r="B4" s="22"/>
      <c r="C4" s="22"/>
      <c r="D4" s="22"/>
      <c r="E4" s="22"/>
      <c r="F4" s="22"/>
      <c r="G4" s="22"/>
      <c r="H4" s="19">
        <v>381608.56</v>
      </c>
      <c r="I4" s="20"/>
    </row>
    <row r="5" spans="1:9" x14ac:dyDescent="0.25">
      <c r="A5" s="76"/>
      <c r="B5" s="77"/>
      <c r="C5" s="77"/>
      <c r="D5" s="77"/>
      <c r="E5" s="77"/>
      <c r="F5" s="77"/>
      <c r="G5" s="24"/>
      <c r="H5" s="76"/>
      <c r="I5" s="24"/>
    </row>
    <row r="6" spans="1:9" x14ac:dyDescent="0.25">
      <c r="A6" s="21" t="s">
        <v>71</v>
      </c>
      <c r="B6" s="22"/>
      <c r="C6" s="22"/>
      <c r="D6" s="22"/>
      <c r="E6" s="22"/>
      <c r="F6" s="22"/>
      <c r="G6" s="23"/>
      <c r="H6" s="19">
        <v>24575.37</v>
      </c>
      <c r="I6" s="24"/>
    </row>
    <row r="7" spans="1:9" x14ac:dyDescent="0.25">
      <c r="A7" s="81" t="s">
        <v>5</v>
      </c>
      <c r="B7" s="82"/>
      <c r="C7" s="82"/>
      <c r="D7" s="82"/>
      <c r="E7" s="82"/>
      <c r="F7" s="82"/>
      <c r="G7" s="83"/>
      <c r="H7" s="74">
        <v>76844.67</v>
      </c>
      <c r="I7" s="75"/>
    </row>
    <row r="8" spans="1:9" x14ac:dyDescent="0.25">
      <c r="A8" s="11" t="s">
        <v>6</v>
      </c>
      <c r="B8" s="12"/>
      <c r="C8" s="12"/>
      <c r="D8" s="12"/>
      <c r="E8" s="12"/>
      <c r="F8" s="12"/>
      <c r="G8" s="13"/>
      <c r="H8" s="93">
        <v>63474.75</v>
      </c>
      <c r="I8" s="94"/>
    </row>
    <row r="9" spans="1:9" x14ac:dyDescent="0.25">
      <c r="A9" s="11" t="s">
        <v>7</v>
      </c>
      <c r="B9" s="12"/>
      <c r="C9" s="12"/>
      <c r="D9" s="12"/>
      <c r="E9" s="12"/>
      <c r="F9" s="12"/>
      <c r="G9" s="13"/>
      <c r="H9" s="61">
        <v>26880</v>
      </c>
      <c r="I9" s="62"/>
    </row>
    <row r="10" spans="1:9" ht="15.75" thickBot="1" x14ac:dyDescent="0.3">
      <c r="A10" s="11"/>
      <c r="B10" s="12"/>
      <c r="C10" s="12"/>
      <c r="D10" s="12"/>
      <c r="E10" s="12"/>
      <c r="F10" s="12"/>
      <c r="G10" s="13"/>
      <c r="H10" s="14"/>
      <c r="I10" s="15"/>
    </row>
    <row r="11" spans="1:9" ht="15.75" thickBot="1" x14ac:dyDescent="0.3">
      <c r="A11" s="53" t="s">
        <v>8</v>
      </c>
      <c r="B11" s="54"/>
      <c r="C11" s="54"/>
      <c r="D11" s="54"/>
      <c r="E11" s="54"/>
      <c r="F11" s="54"/>
      <c r="G11" s="55"/>
      <c r="H11" s="56">
        <f>H12+H13+H14+H15+H17+H18+H20+H21+H22+H23+H24+H25+H19</f>
        <v>127968.48</v>
      </c>
      <c r="I11" s="71"/>
    </row>
    <row r="12" spans="1:9" x14ac:dyDescent="0.25">
      <c r="A12" s="45" t="s">
        <v>64</v>
      </c>
      <c r="B12" s="46"/>
      <c r="C12" s="46"/>
      <c r="D12" s="46"/>
      <c r="E12" s="46"/>
      <c r="F12" s="46"/>
      <c r="G12" s="47"/>
      <c r="H12" s="72">
        <v>3003.33</v>
      </c>
      <c r="I12" s="73"/>
    </row>
    <row r="13" spans="1:9" x14ac:dyDescent="0.25">
      <c r="A13" s="11" t="s">
        <v>10</v>
      </c>
      <c r="B13" s="12"/>
      <c r="C13" s="12"/>
      <c r="D13" s="12"/>
      <c r="E13" s="12"/>
      <c r="F13" s="12"/>
      <c r="G13" s="13"/>
      <c r="H13" s="14">
        <v>693.78</v>
      </c>
      <c r="I13" s="15"/>
    </row>
    <row r="14" spans="1:9" x14ac:dyDescent="0.25">
      <c r="A14" s="11" t="s">
        <v>11</v>
      </c>
      <c r="B14" s="12"/>
      <c r="C14" s="12"/>
      <c r="D14" s="12"/>
      <c r="E14" s="12"/>
      <c r="F14" s="12"/>
      <c r="G14" s="13"/>
      <c r="H14" s="14">
        <v>4301.1099999999997</v>
      </c>
      <c r="I14" s="15"/>
    </row>
    <row r="15" spans="1:9" x14ac:dyDescent="0.25">
      <c r="A15" s="65" t="s">
        <v>12</v>
      </c>
      <c r="B15" s="66"/>
      <c r="C15" s="66"/>
      <c r="D15" s="66"/>
      <c r="E15" s="66"/>
      <c r="F15" s="66"/>
      <c r="G15" s="67"/>
      <c r="H15" s="14">
        <v>1305.7</v>
      </c>
      <c r="I15" s="15"/>
    </row>
    <row r="16" spans="1:9" x14ac:dyDescent="0.25">
      <c r="A16" s="65"/>
      <c r="B16" s="66"/>
      <c r="C16" s="66"/>
      <c r="D16" s="66"/>
      <c r="E16" s="66"/>
      <c r="F16" s="66"/>
      <c r="G16" s="67"/>
      <c r="H16" s="14"/>
      <c r="I16" s="15"/>
    </row>
    <row r="17" spans="1:9" x14ac:dyDescent="0.25">
      <c r="A17" s="11" t="s">
        <v>49</v>
      </c>
      <c r="B17" s="12"/>
      <c r="C17" s="12"/>
      <c r="D17" s="12"/>
      <c r="E17" s="12"/>
      <c r="F17" s="12"/>
      <c r="G17" s="13"/>
      <c r="H17" s="14"/>
      <c r="I17" s="15"/>
    </row>
    <row r="18" spans="1:9" x14ac:dyDescent="0.25">
      <c r="A18" s="68" t="s">
        <v>13</v>
      </c>
      <c r="B18" s="69"/>
      <c r="C18" s="69"/>
      <c r="D18" s="69"/>
      <c r="E18" s="69"/>
      <c r="F18" s="69"/>
      <c r="G18" s="70"/>
      <c r="H18" s="14">
        <v>0</v>
      </c>
      <c r="I18" s="15"/>
    </row>
    <row r="19" spans="1:9" x14ac:dyDescent="0.25">
      <c r="A19" s="16" t="s">
        <v>14</v>
      </c>
      <c r="B19" s="17"/>
      <c r="C19" s="17"/>
      <c r="D19" s="17"/>
      <c r="E19" s="17"/>
      <c r="F19" s="17"/>
      <c r="G19" s="18"/>
      <c r="H19" s="61">
        <v>8179.61</v>
      </c>
      <c r="I19" s="62"/>
    </row>
    <row r="20" spans="1:9" x14ac:dyDescent="0.25">
      <c r="A20" s="16" t="s">
        <v>15</v>
      </c>
      <c r="B20" s="17"/>
      <c r="C20" s="17"/>
      <c r="D20" s="17"/>
      <c r="E20" s="17"/>
      <c r="F20" s="17"/>
      <c r="G20" s="18"/>
      <c r="H20" s="61">
        <v>7102</v>
      </c>
      <c r="I20" s="62"/>
    </row>
    <row r="21" spans="1:9" x14ac:dyDescent="0.25">
      <c r="A21" s="16" t="s">
        <v>16</v>
      </c>
      <c r="B21" s="17"/>
      <c r="C21" s="17"/>
      <c r="D21" s="17"/>
      <c r="E21" s="17"/>
      <c r="F21" s="17"/>
      <c r="G21" s="18"/>
      <c r="H21" s="63"/>
      <c r="I21" s="64"/>
    </row>
    <row r="22" spans="1:9" x14ac:dyDescent="0.25">
      <c r="A22" s="16" t="s">
        <v>17</v>
      </c>
      <c r="B22" s="17"/>
      <c r="C22" s="17"/>
      <c r="D22" s="17"/>
      <c r="E22" s="17"/>
      <c r="F22" s="17"/>
      <c r="G22" s="18"/>
      <c r="H22" s="51">
        <v>2217.92</v>
      </c>
      <c r="I22" s="52"/>
    </row>
    <row r="23" spans="1:9" x14ac:dyDescent="0.25">
      <c r="A23" s="16" t="s">
        <v>18</v>
      </c>
      <c r="B23" s="17"/>
      <c r="C23" s="17"/>
      <c r="D23" s="17"/>
      <c r="E23" s="17"/>
      <c r="F23" s="17"/>
      <c r="G23" s="18"/>
      <c r="H23" s="63">
        <v>29572.2</v>
      </c>
      <c r="I23" s="64"/>
    </row>
    <row r="24" spans="1:9" x14ac:dyDescent="0.25">
      <c r="A24" s="16" t="s">
        <v>19</v>
      </c>
      <c r="B24" s="17"/>
      <c r="C24" s="17"/>
      <c r="D24" s="17"/>
      <c r="E24" s="17"/>
      <c r="F24" s="17"/>
      <c r="G24" s="18"/>
      <c r="H24" s="63">
        <v>54776.46</v>
      </c>
      <c r="I24" s="64"/>
    </row>
    <row r="25" spans="1:9" ht="15.75" thickBot="1" x14ac:dyDescent="0.3">
      <c r="A25" s="16" t="s">
        <v>20</v>
      </c>
      <c r="B25" s="17"/>
      <c r="C25" s="17"/>
      <c r="D25" s="17"/>
      <c r="E25" s="17"/>
      <c r="F25" s="17"/>
      <c r="G25" s="18"/>
      <c r="H25" s="51">
        <v>16816.37</v>
      </c>
      <c r="I25" s="52"/>
    </row>
    <row r="26" spans="1:9" ht="15.75" thickBot="1" x14ac:dyDescent="0.3">
      <c r="A26" s="53" t="s">
        <v>21</v>
      </c>
      <c r="B26" s="54"/>
      <c r="C26" s="54"/>
      <c r="D26" s="54"/>
      <c r="E26" s="54"/>
      <c r="F26" s="54"/>
      <c r="G26" s="55"/>
      <c r="H26" s="95">
        <v>123578.11</v>
      </c>
      <c r="I26" s="96"/>
    </row>
    <row r="27" spans="1:9" ht="15.75" thickBot="1" x14ac:dyDescent="0.3">
      <c r="A27" s="58"/>
      <c r="B27" s="59"/>
      <c r="C27" s="59"/>
      <c r="D27" s="59"/>
      <c r="E27" s="59"/>
      <c r="F27" s="59"/>
      <c r="G27" s="60"/>
      <c r="H27" s="58"/>
      <c r="I27" s="60"/>
    </row>
    <row r="28" spans="1:9" x14ac:dyDescent="0.25">
      <c r="A28" s="88" t="s">
        <v>24</v>
      </c>
      <c r="B28" s="89"/>
      <c r="C28" s="89"/>
      <c r="D28" s="89"/>
      <c r="E28" s="89"/>
      <c r="F28" s="89"/>
      <c r="G28" s="90"/>
      <c r="H28" s="120">
        <v>6317.07</v>
      </c>
      <c r="I28" s="121"/>
    </row>
    <row r="29" spans="1:9" x14ac:dyDescent="0.25">
      <c r="A29" s="21" t="s">
        <v>25</v>
      </c>
      <c r="B29" s="22"/>
      <c r="C29" s="22"/>
      <c r="D29" s="22"/>
      <c r="E29" s="22"/>
      <c r="F29" s="22"/>
      <c r="G29" s="23"/>
      <c r="H29" s="19">
        <v>28812.6</v>
      </c>
      <c r="I29" s="20"/>
    </row>
    <row r="30" spans="1:9" ht="15.75" thickBot="1" x14ac:dyDescent="0.3">
      <c r="A30" s="117" t="s">
        <v>26</v>
      </c>
      <c r="B30" s="118"/>
      <c r="C30" s="118"/>
      <c r="D30" s="118"/>
      <c r="E30" s="118"/>
      <c r="F30" s="118"/>
      <c r="G30" s="119"/>
      <c r="H30" s="161">
        <v>26629.53</v>
      </c>
      <c r="I30" s="162"/>
    </row>
    <row r="31" spans="1:9" ht="15.75" thickBot="1" x14ac:dyDescent="0.3">
      <c r="A31" s="51"/>
      <c r="B31" s="147"/>
      <c r="C31" s="147"/>
      <c r="D31" s="147"/>
      <c r="E31" s="147"/>
      <c r="F31" s="147"/>
      <c r="G31" s="52"/>
      <c r="H31" s="51"/>
      <c r="I31" s="52"/>
    </row>
    <row r="32" spans="1:9" ht="15.75" thickBot="1" x14ac:dyDescent="0.3">
      <c r="A32" s="33" t="s">
        <v>27</v>
      </c>
      <c r="B32" s="34"/>
      <c r="C32" s="34"/>
      <c r="D32" s="34"/>
      <c r="E32" s="34"/>
      <c r="F32" s="34"/>
      <c r="G32" s="35"/>
      <c r="H32" s="36">
        <f>H11</f>
        <v>127968.48</v>
      </c>
      <c r="I32" s="37"/>
    </row>
    <row r="33" spans="1:9" x14ac:dyDescent="0.25">
      <c r="A33" s="38"/>
      <c r="B33" s="39"/>
      <c r="C33" s="39"/>
      <c r="D33" s="39"/>
      <c r="E33" s="39"/>
      <c r="F33" s="39"/>
      <c r="G33" s="40"/>
      <c r="H33" s="41"/>
      <c r="I33" s="42"/>
    </row>
    <row r="34" spans="1:9" x14ac:dyDescent="0.25">
      <c r="A34" s="21" t="s">
        <v>83</v>
      </c>
      <c r="B34" s="22"/>
      <c r="C34" s="22"/>
      <c r="D34" s="22"/>
      <c r="E34" s="22"/>
      <c r="F34" s="22"/>
      <c r="G34" s="22"/>
      <c r="H34" s="19">
        <f>H4+H11-H26</f>
        <v>385998.93</v>
      </c>
      <c r="I34" s="20"/>
    </row>
    <row r="35" spans="1:9" x14ac:dyDescent="0.25">
      <c r="A35" s="21" t="s">
        <v>84</v>
      </c>
      <c r="B35" s="22"/>
      <c r="C35" s="22"/>
      <c r="D35" s="22"/>
      <c r="E35" s="22"/>
      <c r="F35" s="22"/>
      <c r="G35" s="23"/>
      <c r="H35" s="19">
        <f>H6+H8+H9-H7</f>
        <v>38085.449999999997</v>
      </c>
      <c r="I35" s="20"/>
    </row>
    <row r="36" spans="1:9" x14ac:dyDescent="0.25">
      <c r="A36" s="27" t="s">
        <v>59</v>
      </c>
      <c r="B36" s="22"/>
      <c r="C36" s="22"/>
      <c r="D36" s="22"/>
      <c r="E36" s="22"/>
      <c r="F36" s="22"/>
      <c r="G36" s="22"/>
      <c r="H36" s="19">
        <f>H28+H29-H30</f>
        <v>8500.14</v>
      </c>
      <c r="I36" s="20"/>
    </row>
    <row r="37" spans="1:9" x14ac:dyDescent="0.25">
      <c r="A37" s="168"/>
      <c r="B37" s="169"/>
      <c r="C37" s="169"/>
      <c r="D37" s="169"/>
      <c r="E37" s="169"/>
      <c r="F37" s="169"/>
      <c r="G37" s="170"/>
      <c r="H37" s="168"/>
      <c r="I37" s="170"/>
    </row>
    <row r="38" spans="1:9" x14ac:dyDescent="0.25">
      <c r="A38" s="16" t="s">
        <v>31</v>
      </c>
      <c r="B38" s="17"/>
      <c r="C38" s="17"/>
      <c r="D38" s="17"/>
      <c r="E38" s="17"/>
      <c r="F38" s="17"/>
      <c r="G38" s="18"/>
      <c r="H38" s="63"/>
      <c r="I38" s="64"/>
    </row>
    <row r="39" spans="1:9" x14ac:dyDescent="0.25">
      <c r="A39" s="16" t="s">
        <v>32</v>
      </c>
      <c r="B39" s="17"/>
      <c r="C39" s="17"/>
      <c r="D39" s="17"/>
      <c r="E39" s="17"/>
      <c r="F39" s="17"/>
      <c r="G39" s="18"/>
      <c r="H39" s="173">
        <v>12.5</v>
      </c>
      <c r="I39" s="174"/>
    </row>
    <row r="40" spans="1:9" ht="15.75" thickBot="1" x14ac:dyDescent="0.3">
      <c r="A40" s="2" t="s">
        <v>33</v>
      </c>
      <c r="B40" s="3"/>
      <c r="C40" s="3"/>
      <c r="D40" s="3"/>
      <c r="E40" s="3"/>
      <c r="F40" s="3"/>
      <c r="G40" s="4"/>
      <c r="H40" s="5">
        <f>(H7+H11+H29)/(H8+H9+H26+H30)*H39</f>
        <v>12.139561279716252</v>
      </c>
      <c r="I40" s="6"/>
    </row>
    <row r="43" spans="1:9" x14ac:dyDescent="0.25">
      <c r="A43" s="7" t="s">
        <v>34</v>
      </c>
      <c r="B43" s="7"/>
      <c r="C43" s="7"/>
      <c r="G43" s="7" t="s">
        <v>35</v>
      </c>
      <c r="H43" s="7"/>
      <c r="I43" s="7"/>
    </row>
  </sheetData>
  <mergeCells count="78">
    <mergeCell ref="A39:G39"/>
    <mergeCell ref="H39:I39"/>
    <mergeCell ref="A40:G40"/>
    <mergeCell ref="H40:I40"/>
    <mergeCell ref="A43:C43"/>
    <mergeCell ref="G43:I43"/>
    <mergeCell ref="A36:G36"/>
    <mergeCell ref="H36:I36"/>
    <mergeCell ref="A37:G37"/>
    <mergeCell ref="H37:I37"/>
    <mergeCell ref="A38:G38"/>
    <mergeCell ref="H38:I38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4:G14"/>
    <mergeCell ref="H14:I14"/>
    <mergeCell ref="A15:G16"/>
    <mergeCell ref="H15:I16"/>
    <mergeCell ref="A17:G17"/>
    <mergeCell ref="H17:I17"/>
    <mergeCell ref="A11:G11"/>
    <mergeCell ref="H11:I11"/>
    <mergeCell ref="A12:G12"/>
    <mergeCell ref="H12:I12"/>
    <mergeCell ref="A13:G13"/>
    <mergeCell ref="H13:I13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K11" sqref="K11"/>
    </sheetView>
  </sheetViews>
  <sheetFormatPr defaultRowHeight="15" x14ac:dyDescent="0.25"/>
  <sheetData>
    <row r="1" spans="1:9" ht="18.75" x14ac:dyDescent="0.3">
      <c r="A1" s="84" t="s">
        <v>85</v>
      </c>
      <c r="B1" s="84"/>
      <c r="C1" s="84"/>
      <c r="D1" s="84"/>
      <c r="E1" s="84"/>
      <c r="F1" s="84"/>
      <c r="G1" s="84"/>
      <c r="H1" s="84"/>
      <c r="I1" s="84"/>
    </row>
    <row r="2" spans="1:9" ht="15.75" thickBot="1" x14ac:dyDescent="0.3">
      <c r="C2" s="85" t="s">
        <v>46</v>
      </c>
      <c r="D2" s="85"/>
      <c r="E2" s="85"/>
      <c r="F2" s="85"/>
    </row>
    <row r="3" spans="1:9" ht="15.75" thickBot="1" x14ac:dyDescent="0.3">
      <c r="A3" s="58"/>
      <c r="B3" s="59"/>
      <c r="C3" s="59"/>
      <c r="D3" s="59"/>
      <c r="E3" s="59"/>
      <c r="F3" s="59"/>
      <c r="G3" s="60"/>
      <c r="H3" s="113" t="s">
        <v>2</v>
      </c>
      <c r="I3" s="114"/>
    </row>
    <row r="4" spans="1:9" x14ac:dyDescent="0.25">
      <c r="A4" s="88" t="s">
        <v>86</v>
      </c>
      <c r="B4" s="89"/>
      <c r="C4" s="89"/>
      <c r="D4" s="89"/>
      <c r="E4" s="89"/>
      <c r="F4" s="89"/>
      <c r="G4" s="90"/>
      <c r="H4" s="25">
        <v>479842.98</v>
      </c>
      <c r="I4" s="116"/>
    </row>
    <row r="5" spans="1:9" x14ac:dyDescent="0.25">
      <c r="A5" s="76"/>
      <c r="B5" s="77"/>
      <c r="C5" s="77"/>
      <c r="D5" s="77"/>
      <c r="E5" s="77"/>
      <c r="F5" s="77"/>
      <c r="G5" s="24"/>
      <c r="H5" s="63"/>
      <c r="I5" s="64"/>
    </row>
    <row r="6" spans="1:9" x14ac:dyDescent="0.25">
      <c r="A6" s="21" t="s">
        <v>87</v>
      </c>
      <c r="B6" s="22"/>
      <c r="C6" s="22"/>
      <c r="D6" s="22"/>
      <c r="E6" s="22"/>
      <c r="F6" s="22"/>
      <c r="G6" s="23"/>
      <c r="H6" s="19">
        <v>2756.2</v>
      </c>
      <c r="I6" s="20"/>
    </row>
    <row r="7" spans="1:9" x14ac:dyDescent="0.25">
      <c r="A7" s="81" t="s">
        <v>5</v>
      </c>
      <c r="B7" s="82"/>
      <c r="C7" s="82"/>
      <c r="D7" s="82"/>
      <c r="E7" s="82"/>
      <c r="F7" s="82"/>
      <c r="G7" s="83"/>
      <c r="H7" s="74">
        <v>87354.36</v>
      </c>
      <c r="I7" s="75"/>
    </row>
    <row r="8" spans="1:9" x14ac:dyDescent="0.25">
      <c r="A8" s="81" t="s">
        <v>6</v>
      </c>
      <c r="B8" s="82"/>
      <c r="C8" s="82"/>
      <c r="D8" s="82"/>
      <c r="E8" s="82"/>
      <c r="F8" s="82"/>
      <c r="G8" s="83"/>
      <c r="H8" s="74">
        <v>80053.84</v>
      </c>
      <c r="I8" s="75"/>
    </row>
    <row r="9" spans="1:9" x14ac:dyDescent="0.25">
      <c r="A9" s="11" t="s">
        <v>7</v>
      </c>
      <c r="B9" s="12"/>
      <c r="C9" s="12"/>
      <c r="D9" s="12"/>
      <c r="E9" s="12"/>
      <c r="F9" s="12"/>
      <c r="G9" s="13"/>
      <c r="H9" s="61">
        <v>6480</v>
      </c>
      <c r="I9" s="62"/>
    </row>
    <row r="10" spans="1:9" ht="15.75" thickBot="1" x14ac:dyDescent="0.3">
      <c r="A10" s="11"/>
      <c r="B10" s="12"/>
      <c r="C10" s="12"/>
      <c r="D10" s="12"/>
      <c r="E10" s="12"/>
      <c r="F10" s="12"/>
      <c r="G10" s="13"/>
      <c r="H10" s="14"/>
      <c r="I10" s="15"/>
    </row>
    <row r="11" spans="1:9" ht="15.75" thickBot="1" x14ac:dyDescent="0.3">
      <c r="A11" s="53" t="s">
        <v>8</v>
      </c>
      <c r="B11" s="54"/>
      <c r="C11" s="54"/>
      <c r="D11" s="54"/>
      <c r="E11" s="54"/>
      <c r="F11" s="54"/>
      <c r="G11" s="55"/>
      <c r="H11" s="56">
        <f>H12+H13+H14+H17+H19+H20+H22+H23+H24+H25+H15</f>
        <v>130547.04999999999</v>
      </c>
      <c r="I11" s="71"/>
    </row>
    <row r="12" spans="1:9" x14ac:dyDescent="0.25">
      <c r="A12" s="45" t="s">
        <v>88</v>
      </c>
      <c r="B12" s="46"/>
      <c r="C12" s="46"/>
      <c r="D12" s="46"/>
      <c r="E12" s="46"/>
      <c r="F12" s="46"/>
      <c r="G12" s="47"/>
      <c r="H12" s="72">
        <v>5156.16</v>
      </c>
      <c r="I12" s="73"/>
    </row>
    <row r="13" spans="1:9" x14ac:dyDescent="0.25">
      <c r="A13" s="11" t="s">
        <v>10</v>
      </c>
      <c r="B13" s="12"/>
      <c r="C13" s="12"/>
      <c r="D13" s="12"/>
      <c r="E13" s="12"/>
      <c r="F13" s="12"/>
      <c r="G13" s="13"/>
      <c r="H13" s="14">
        <v>693.78</v>
      </c>
      <c r="I13" s="15"/>
    </row>
    <row r="14" spans="1:9" x14ac:dyDescent="0.25">
      <c r="A14" s="11" t="s">
        <v>11</v>
      </c>
      <c r="B14" s="12"/>
      <c r="C14" s="12"/>
      <c r="D14" s="12"/>
      <c r="E14" s="12"/>
      <c r="F14" s="12"/>
      <c r="G14" s="13"/>
      <c r="H14" s="14">
        <v>4301.1099999999997</v>
      </c>
      <c r="I14" s="15"/>
    </row>
    <row r="15" spans="1:9" x14ac:dyDescent="0.25">
      <c r="A15" s="65" t="s">
        <v>12</v>
      </c>
      <c r="B15" s="66"/>
      <c r="C15" s="66"/>
      <c r="D15" s="66"/>
      <c r="E15" s="66"/>
      <c r="F15" s="66"/>
      <c r="G15" s="67"/>
      <c r="H15" s="14">
        <v>1305.7</v>
      </c>
      <c r="I15" s="15"/>
    </row>
    <row r="16" spans="1:9" x14ac:dyDescent="0.25">
      <c r="A16" s="65"/>
      <c r="B16" s="66"/>
      <c r="C16" s="66"/>
      <c r="D16" s="66"/>
      <c r="E16" s="66"/>
      <c r="F16" s="66"/>
      <c r="G16" s="67"/>
      <c r="H16" s="14"/>
      <c r="I16" s="15"/>
    </row>
    <row r="17" spans="1:9" x14ac:dyDescent="0.25">
      <c r="A17" s="11" t="s">
        <v>48</v>
      </c>
      <c r="B17" s="12"/>
      <c r="C17" s="12"/>
      <c r="D17" s="12"/>
      <c r="E17" s="12"/>
      <c r="F17" s="12"/>
      <c r="G17" s="13"/>
      <c r="H17" s="14">
        <v>6000</v>
      </c>
      <c r="I17" s="15"/>
    </row>
    <row r="18" spans="1:9" x14ac:dyDescent="0.25">
      <c r="A18" s="68" t="s">
        <v>13</v>
      </c>
      <c r="B18" s="69"/>
      <c r="C18" s="69"/>
      <c r="D18" s="69"/>
      <c r="E18" s="69"/>
      <c r="F18" s="69"/>
      <c r="G18" s="70"/>
      <c r="H18" s="14">
        <v>0</v>
      </c>
      <c r="I18" s="15"/>
    </row>
    <row r="19" spans="1:9" x14ac:dyDescent="0.25">
      <c r="A19" s="16" t="s">
        <v>14</v>
      </c>
      <c r="B19" s="17"/>
      <c r="C19" s="17"/>
      <c r="D19" s="17"/>
      <c r="E19" s="17"/>
      <c r="F19" s="17"/>
      <c r="G19" s="18"/>
      <c r="H19" s="61">
        <v>7053.58</v>
      </c>
      <c r="I19" s="62"/>
    </row>
    <row r="20" spans="1:9" x14ac:dyDescent="0.25">
      <c r="A20" s="16" t="s">
        <v>15</v>
      </c>
      <c r="B20" s="17"/>
      <c r="C20" s="17"/>
      <c r="D20" s="17"/>
      <c r="E20" s="17"/>
      <c r="F20" s="17"/>
      <c r="G20" s="18"/>
      <c r="H20" s="194">
        <v>600</v>
      </c>
      <c r="I20" s="195"/>
    </row>
    <row r="21" spans="1:9" x14ac:dyDescent="0.25">
      <c r="A21" s="16" t="s">
        <v>16</v>
      </c>
      <c r="B21" s="17"/>
      <c r="C21" s="17"/>
      <c r="D21" s="17"/>
      <c r="E21" s="17"/>
      <c r="F21" s="17"/>
      <c r="G21" s="18"/>
      <c r="H21" s="63"/>
      <c r="I21" s="64"/>
    </row>
    <row r="22" spans="1:9" x14ac:dyDescent="0.25">
      <c r="A22" s="16" t="s">
        <v>17</v>
      </c>
      <c r="B22" s="17"/>
      <c r="C22" s="17"/>
      <c r="D22" s="17"/>
      <c r="E22" s="17"/>
      <c r="F22" s="17"/>
      <c r="G22" s="18"/>
      <c r="H22" s="51">
        <v>3151.43</v>
      </c>
      <c r="I22" s="52"/>
    </row>
    <row r="23" spans="1:9" x14ac:dyDescent="0.25">
      <c r="A23" s="16" t="s">
        <v>18</v>
      </c>
      <c r="B23" s="17"/>
      <c r="C23" s="17"/>
      <c r="D23" s="17"/>
      <c r="E23" s="17"/>
      <c r="F23" s="17"/>
      <c r="G23" s="18"/>
      <c r="H23" s="63">
        <v>39121.199999999997</v>
      </c>
      <c r="I23" s="64"/>
    </row>
    <row r="24" spans="1:9" x14ac:dyDescent="0.25">
      <c r="A24" s="16" t="s">
        <v>19</v>
      </c>
      <c r="B24" s="17"/>
      <c r="C24" s="17"/>
      <c r="D24" s="17"/>
      <c r="E24" s="17"/>
      <c r="F24" s="17"/>
      <c r="G24" s="18"/>
      <c r="H24" s="63">
        <v>48327.54</v>
      </c>
      <c r="I24" s="64"/>
    </row>
    <row r="25" spans="1:9" ht="15.75" thickBot="1" x14ac:dyDescent="0.3">
      <c r="A25" s="16" t="s">
        <v>20</v>
      </c>
      <c r="B25" s="17"/>
      <c r="C25" s="17"/>
      <c r="D25" s="17"/>
      <c r="E25" s="17"/>
      <c r="F25" s="17"/>
      <c r="G25" s="18"/>
      <c r="H25" s="51">
        <v>14836.55</v>
      </c>
      <c r="I25" s="52"/>
    </row>
    <row r="26" spans="1:9" ht="15.75" thickBot="1" x14ac:dyDescent="0.3">
      <c r="A26" s="53" t="s">
        <v>21</v>
      </c>
      <c r="B26" s="54"/>
      <c r="C26" s="54"/>
      <c r="D26" s="54"/>
      <c r="E26" s="54"/>
      <c r="F26" s="54"/>
      <c r="G26" s="55"/>
      <c r="H26" s="56">
        <v>136571.89000000001</v>
      </c>
      <c r="I26" s="57"/>
    </row>
    <row r="27" spans="1:9" ht="15.75" thickBot="1" x14ac:dyDescent="0.3">
      <c r="A27" s="58"/>
      <c r="B27" s="59"/>
      <c r="C27" s="59"/>
      <c r="D27" s="59"/>
      <c r="E27" s="59"/>
      <c r="F27" s="59"/>
      <c r="G27" s="60"/>
      <c r="H27" s="58"/>
      <c r="I27" s="60"/>
    </row>
    <row r="28" spans="1:9" ht="15.75" thickBot="1" x14ac:dyDescent="0.3">
      <c r="A28" s="33" t="s">
        <v>68</v>
      </c>
      <c r="B28" s="34"/>
      <c r="C28" s="34"/>
      <c r="D28" s="34"/>
      <c r="E28" s="34"/>
      <c r="F28" s="34"/>
      <c r="G28" s="35"/>
      <c r="H28" s="36">
        <f>H29</f>
        <v>0</v>
      </c>
      <c r="I28" s="114"/>
    </row>
    <row r="29" spans="1:9" x14ac:dyDescent="0.25">
      <c r="A29" s="129" t="s">
        <v>69</v>
      </c>
      <c r="B29" s="17"/>
      <c r="C29" s="17"/>
      <c r="D29" s="17"/>
      <c r="E29" s="17"/>
      <c r="F29" s="17"/>
      <c r="G29" s="17"/>
      <c r="H29" s="163"/>
      <c r="I29" s="164"/>
    </row>
    <row r="30" spans="1:9" ht="15.75" thickBot="1" x14ac:dyDescent="0.3">
      <c r="A30" s="196"/>
      <c r="B30" s="181"/>
      <c r="C30" s="181"/>
      <c r="D30" s="181"/>
      <c r="E30" s="181"/>
      <c r="F30" s="181"/>
      <c r="G30" s="181"/>
      <c r="H30" s="125"/>
      <c r="I30" s="126"/>
    </row>
    <row r="31" spans="1:9" x14ac:dyDescent="0.25">
      <c r="A31" s="159" t="s">
        <v>24</v>
      </c>
      <c r="B31" s="160"/>
      <c r="C31" s="160"/>
      <c r="D31" s="160"/>
      <c r="E31" s="160"/>
      <c r="F31" s="160"/>
      <c r="G31" s="160"/>
      <c r="H31" s="86">
        <v>3708.94</v>
      </c>
      <c r="I31" s="87"/>
    </row>
    <row r="32" spans="1:9" x14ac:dyDescent="0.25">
      <c r="A32" s="27" t="s">
        <v>25</v>
      </c>
      <c r="B32" s="22"/>
      <c r="C32" s="22"/>
      <c r="D32" s="22"/>
      <c r="E32" s="22"/>
      <c r="F32" s="22"/>
      <c r="G32" s="22"/>
      <c r="H32" s="76">
        <v>27884.36</v>
      </c>
      <c r="I32" s="24"/>
    </row>
    <row r="33" spans="1:9" ht="15.75" thickBot="1" x14ac:dyDescent="0.3">
      <c r="A33" s="117" t="s">
        <v>26</v>
      </c>
      <c r="B33" s="118"/>
      <c r="C33" s="118"/>
      <c r="D33" s="118"/>
      <c r="E33" s="118"/>
      <c r="F33" s="118"/>
      <c r="G33" s="118"/>
      <c r="H33" s="161">
        <v>27732.36</v>
      </c>
      <c r="I33" s="162"/>
    </row>
    <row r="34" spans="1:9" ht="15.75" thickBot="1" x14ac:dyDescent="0.3">
      <c r="A34" s="130"/>
      <c r="B34" s="131"/>
      <c r="C34" s="131"/>
      <c r="D34" s="131"/>
      <c r="E34" s="131"/>
      <c r="F34" s="131"/>
      <c r="G34" s="131"/>
      <c r="H34" s="130"/>
      <c r="I34" s="132"/>
    </row>
    <row r="35" spans="1:9" ht="15.75" thickBot="1" x14ac:dyDescent="0.3">
      <c r="A35" s="33" t="s">
        <v>27</v>
      </c>
      <c r="B35" s="34"/>
      <c r="C35" s="34"/>
      <c r="D35" s="34"/>
      <c r="E35" s="34"/>
      <c r="F35" s="34"/>
      <c r="G35" s="35"/>
      <c r="H35" s="36">
        <f>SUM(H12:H28)</f>
        <v>267118.94</v>
      </c>
      <c r="I35" s="37"/>
    </row>
    <row r="36" spans="1:9" x14ac:dyDescent="0.25">
      <c r="A36" s="143"/>
      <c r="B36" s="197"/>
      <c r="C36" s="197"/>
      <c r="D36" s="197"/>
      <c r="E36" s="197"/>
      <c r="F36" s="197"/>
      <c r="G36" s="144"/>
      <c r="H36" s="115"/>
      <c r="I36" s="116"/>
    </row>
    <row r="37" spans="1:9" x14ac:dyDescent="0.25">
      <c r="A37" s="21" t="s">
        <v>89</v>
      </c>
      <c r="B37" s="22"/>
      <c r="C37" s="22"/>
      <c r="D37" s="22"/>
      <c r="E37" s="22"/>
      <c r="F37" s="22"/>
      <c r="G37" s="23"/>
      <c r="H37" s="25">
        <f>H4+H11-H26</f>
        <v>473818.14</v>
      </c>
      <c r="I37" s="116"/>
    </row>
    <row r="38" spans="1:9" x14ac:dyDescent="0.25">
      <c r="A38" s="21" t="s">
        <v>84</v>
      </c>
      <c r="B38" s="22"/>
      <c r="C38" s="22"/>
      <c r="D38" s="22"/>
      <c r="E38" s="22"/>
      <c r="F38" s="22"/>
      <c r="G38" s="23"/>
      <c r="H38" s="19">
        <f>H6+H8+H9-H7</f>
        <v>1935.679999999993</v>
      </c>
      <c r="I38" s="20"/>
    </row>
    <row r="39" spans="1:9" x14ac:dyDescent="0.25">
      <c r="A39" s="27" t="s">
        <v>59</v>
      </c>
      <c r="B39" s="22"/>
      <c r="C39" s="22"/>
      <c r="D39" s="22"/>
      <c r="E39" s="22"/>
      <c r="F39" s="22"/>
      <c r="G39" s="166"/>
      <c r="H39" s="167">
        <f>H31+H32-H33</f>
        <v>3860.9399999999987</v>
      </c>
      <c r="I39" s="20"/>
    </row>
    <row r="40" spans="1:9" x14ac:dyDescent="0.25">
      <c r="A40" s="198"/>
      <c r="B40" s="199"/>
      <c r="C40" s="199"/>
      <c r="D40" s="199"/>
      <c r="E40" s="199"/>
      <c r="F40" s="199"/>
      <c r="G40" s="199"/>
      <c r="H40" s="168"/>
      <c r="I40" s="170"/>
    </row>
    <row r="41" spans="1:9" x14ac:dyDescent="0.25">
      <c r="A41" s="16" t="s">
        <v>31</v>
      </c>
      <c r="B41" s="17"/>
      <c r="C41" s="17"/>
      <c r="D41" s="17"/>
      <c r="E41" s="17"/>
      <c r="F41" s="17"/>
      <c r="G41" s="17"/>
      <c r="H41" s="63"/>
      <c r="I41" s="64"/>
    </row>
    <row r="42" spans="1:9" x14ac:dyDescent="0.25">
      <c r="A42" s="16" t="s">
        <v>32</v>
      </c>
      <c r="B42" s="17"/>
      <c r="C42" s="17"/>
      <c r="D42" s="17"/>
      <c r="E42" s="17"/>
      <c r="F42" s="17"/>
      <c r="G42" s="17"/>
      <c r="H42" s="19">
        <v>13.5</v>
      </c>
      <c r="I42" s="20"/>
    </row>
    <row r="43" spans="1:9" ht="15.75" thickBot="1" x14ac:dyDescent="0.3">
      <c r="A43" s="2" t="s">
        <v>33</v>
      </c>
      <c r="B43" s="3"/>
      <c r="C43" s="3"/>
      <c r="D43" s="3"/>
      <c r="E43" s="3"/>
      <c r="F43" s="3"/>
      <c r="G43" s="3"/>
      <c r="H43" s="5">
        <f>(H7+H11+H32)/(H8+H9+H26+H33)*H42</f>
        <v>13.228086272702839</v>
      </c>
      <c r="I43" s="6"/>
    </row>
    <row r="46" spans="1:9" x14ac:dyDescent="0.25">
      <c r="A46" s="7" t="s">
        <v>34</v>
      </c>
      <c r="B46" s="7"/>
      <c r="C46" s="7"/>
      <c r="G46" s="7" t="s">
        <v>35</v>
      </c>
      <c r="H46" s="7"/>
      <c r="I46" s="7"/>
    </row>
  </sheetData>
  <mergeCells count="84">
    <mergeCell ref="A42:G42"/>
    <mergeCell ref="H42:I42"/>
    <mergeCell ref="A43:G43"/>
    <mergeCell ref="H43:I43"/>
    <mergeCell ref="A46:C46"/>
    <mergeCell ref="G46:I46"/>
    <mergeCell ref="A39:G39"/>
    <mergeCell ref="H39:I39"/>
    <mergeCell ref="A40:G40"/>
    <mergeCell ref="H40:I40"/>
    <mergeCell ref="A41:G41"/>
    <mergeCell ref="H41:I41"/>
    <mergeCell ref="A36:G36"/>
    <mergeCell ref="H36:I36"/>
    <mergeCell ref="A37:G37"/>
    <mergeCell ref="H37:I37"/>
    <mergeCell ref="A38:G38"/>
    <mergeCell ref="H38:I38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4:G14"/>
    <mergeCell ref="H14:I14"/>
    <mergeCell ref="A15:G16"/>
    <mergeCell ref="H15:I16"/>
    <mergeCell ref="A17:G17"/>
    <mergeCell ref="H17:I17"/>
    <mergeCell ref="A11:G11"/>
    <mergeCell ref="H11:I11"/>
    <mergeCell ref="A12:G12"/>
    <mergeCell ref="H12:I12"/>
    <mergeCell ref="A13:G13"/>
    <mergeCell ref="H13:I13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M16" sqref="M16"/>
    </sheetView>
  </sheetViews>
  <sheetFormatPr defaultRowHeight="15" x14ac:dyDescent="0.25"/>
  <sheetData>
    <row r="1" spans="1:9" ht="18.75" x14ac:dyDescent="0.3">
      <c r="A1" s="84" t="s">
        <v>90</v>
      </c>
      <c r="B1" s="84"/>
      <c r="C1" s="84"/>
      <c r="D1" s="84"/>
      <c r="E1" s="84"/>
      <c r="F1" s="84"/>
      <c r="G1" s="84"/>
      <c r="H1" s="84"/>
      <c r="I1" s="84"/>
    </row>
    <row r="2" spans="1:9" ht="15.75" thickBot="1" x14ac:dyDescent="0.3">
      <c r="C2" s="85" t="s">
        <v>62</v>
      </c>
      <c r="D2" s="85"/>
      <c r="E2" s="85"/>
      <c r="F2" s="85"/>
    </row>
    <row r="3" spans="1:9" ht="15.75" thickBot="1" x14ac:dyDescent="0.3">
      <c r="A3" s="58"/>
      <c r="B3" s="59"/>
      <c r="C3" s="59"/>
      <c r="D3" s="59"/>
      <c r="E3" s="59"/>
      <c r="F3" s="59"/>
      <c r="G3" s="60"/>
      <c r="H3" s="113" t="s">
        <v>2</v>
      </c>
      <c r="I3" s="114"/>
    </row>
    <row r="4" spans="1:9" x14ac:dyDescent="0.25">
      <c r="A4" s="88" t="s">
        <v>91</v>
      </c>
      <c r="B4" s="89"/>
      <c r="C4" s="89"/>
      <c r="D4" s="89"/>
      <c r="E4" s="89"/>
      <c r="F4" s="89"/>
      <c r="G4" s="90"/>
      <c r="H4" s="143">
        <v>131220.19</v>
      </c>
      <c r="I4" s="144"/>
    </row>
    <row r="5" spans="1:9" x14ac:dyDescent="0.25">
      <c r="A5" s="21"/>
      <c r="B5" s="22"/>
      <c r="C5" s="22"/>
      <c r="D5" s="22"/>
      <c r="E5" s="22"/>
      <c r="F5" s="22"/>
      <c r="G5" s="23"/>
      <c r="H5" s="76"/>
      <c r="I5" s="24"/>
    </row>
    <row r="6" spans="1:9" x14ac:dyDescent="0.25">
      <c r="A6" s="21" t="s">
        <v>4</v>
      </c>
      <c r="B6" s="22"/>
      <c r="C6" s="22"/>
      <c r="D6" s="22"/>
      <c r="E6" s="22"/>
      <c r="F6" s="22"/>
      <c r="G6" s="23"/>
      <c r="H6" s="19">
        <v>9752</v>
      </c>
      <c r="I6" s="20"/>
    </row>
    <row r="7" spans="1:9" x14ac:dyDescent="0.25">
      <c r="A7" s="81" t="s">
        <v>5</v>
      </c>
      <c r="B7" s="82"/>
      <c r="C7" s="82"/>
      <c r="D7" s="82"/>
      <c r="E7" s="82"/>
      <c r="F7" s="82"/>
      <c r="G7" s="83"/>
      <c r="H7" s="74">
        <v>69183.360000000001</v>
      </c>
      <c r="I7" s="75"/>
    </row>
    <row r="8" spans="1:9" x14ac:dyDescent="0.25">
      <c r="A8" s="81" t="s">
        <v>6</v>
      </c>
      <c r="B8" s="82"/>
      <c r="C8" s="82"/>
      <c r="D8" s="82"/>
      <c r="E8" s="82"/>
      <c r="F8" s="82"/>
      <c r="G8" s="83"/>
      <c r="H8" s="74">
        <v>55364.35</v>
      </c>
      <c r="I8" s="75"/>
    </row>
    <row r="9" spans="1:9" x14ac:dyDescent="0.25">
      <c r="A9" s="11" t="s">
        <v>7</v>
      </c>
      <c r="B9" s="12"/>
      <c r="C9" s="12"/>
      <c r="D9" s="12"/>
      <c r="E9" s="12"/>
      <c r="F9" s="12"/>
      <c r="G9" s="13"/>
      <c r="H9" s="74">
        <v>2880</v>
      </c>
      <c r="I9" s="75"/>
    </row>
    <row r="10" spans="1:9" ht="15.75" thickBot="1" x14ac:dyDescent="0.3">
      <c r="A10" s="76"/>
      <c r="B10" s="77"/>
      <c r="C10" s="77"/>
      <c r="D10" s="77"/>
      <c r="E10" s="77"/>
      <c r="F10" s="77"/>
      <c r="G10" s="24"/>
      <c r="H10" s="76"/>
      <c r="I10" s="24"/>
    </row>
    <row r="11" spans="1:9" ht="15.75" thickBot="1" x14ac:dyDescent="0.3">
      <c r="A11" s="53" t="s">
        <v>8</v>
      </c>
      <c r="B11" s="54"/>
      <c r="C11" s="54"/>
      <c r="D11" s="54"/>
      <c r="E11" s="54"/>
      <c r="F11" s="54"/>
      <c r="G11" s="55"/>
      <c r="H11" s="56">
        <f>H12+H13+H14+H15+H17+H18+H20+H21+H22+H23+H24+H25+H19</f>
        <v>147861.81</v>
      </c>
      <c r="I11" s="71"/>
    </row>
    <row r="12" spans="1:9" x14ac:dyDescent="0.25">
      <c r="A12" s="45" t="s">
        <v>54</v>
      </c>
      <c r="B12" s="46"/>
      <c r="C12" s="46"/>
      <c r="D12" s="46"/>
      <c r="E12" s="46"/>
      <c r="F12" s="46"/>
      <c r="G12" s="47"/>
      <c r="H12" s="72">
        <v>5172.83</v>
      </c>
      <c r="I12" s="73"/>
    </row>
    <row r="13" spans="1:9" x14ac:dyDescent="0.25">
      <c r="A13" s="11" t="s">
        <v>10</v>
      </c>
      <c r="B13" s="12"/>
      <c r="C13" s="12"/>
      <c r="D13" s="12"/>
      <c r="E13" s="12"/>
      <c r="F13" s="12"/>
      <c r="G13" s="13"/>
      <c r="H13" s="14">
        <v>693.78</v>
      </c>
      <c r="I13" s="15"/>
    </row>
    <row r="14" spans="1:9" x14ac:dyDescent="0.25">
      <c r="A14" s="11" t="s">
        <v>11</v>
      </c>
      <c r="B14" s="12"/>
      <c r="C14" s="12"/>
      <c r="D14" s="12"/>
      <c r="E14" s="12"/>
      <c r="F14" s="12"/>
      <c r="G14" s="13"/>
      <c r="H14" s="14">
        <v>4301.1099999999997</v>
      </c>
      <c r="I14" s="15"/>
    </row>
    <row r="15" spans="1:9" ht="15" customHeight="1" x14ac:dyDescent="0.25">
      <c r="A15" s="65" t="s">
        <v>12</v>
      </c>
      <c r="B15" s="66"/>
      <c r="C15" s="66"/>
      <c r="D15" s="66"/>
      <c r="E15" s="66"/>
      <c r="F15" s="66"/>
      <c r="G15" s="67"/>
      <c r="H15" s="14">
        <v>1305.7</v>
      </c>
      <c r="I15" s="15"/>
    </row>
    <row r="16" spans="1:9" x14ac:dyDescent="0.25">
      <c r="A16" s="65"/>
      <c r="B16" s="66"/>
      <c r="C16" s="66"/>
      <c r="D16" s="66"/>
      <c r="E16" s="66"/>
      <c r="F16" s="66"/>
      <c r="G16" s="67"/>
      <c r="H16" s="14"/>
      <c r="I16" s="15"/>
    </row>
    <row r="17" spans="1:9" x14ac:dyDescent="0.25">
      <c r="A17" s="11" t="s">
        <v>48</v>
      </c>
      <c r="B17" s="12"/>
      <c r="C17" s="12"/>
      <c r="D17" s="12"/>
      <c r="E17" s="12"/>
      <c r="F17" s="12"/>
      <c r="G17" s="13"/>
      <c r="H17" s="14">
        <v>6000</v>
      </c>
      <c r="I17" s="15"/>
    </row>
    <row r="18" spans="1:9" x14ac:dyDescent="0.25">
      <c r="A18" s="68" t="s">
        <v>13</v>
      </c>
      <c r="B18" s="69"/>
      <c r="C18" s="69"/>
      <c r="D18" s="69"/>
      <c r="E18" s="69"/>
      <c r="F18" s="69"/>
      <c r="G18" s="70"/>
      <c r="H18" s="14">
        <v>0</v>
      </c>
      <c r="I18" s="15"/>
    </row>
    <row r="19" spans="1:9" x14ac:dyDescent="0.25">
      <c r="A19" s="16" t="s">
        <v>14</v>
      </c>
      <c r="B19" s="17"/>
      <c r="C19" s="17"/>
      <c r="D19" s="17"/>
      <c r="E19" s="17"/>
      <c r="F19" s="17"/>
      <c r="G19" s="18"/>
      <c r="H19" s="63"/>
      <c r="I19" s="64"/>
    </row>
    <row r="20" spans="1:9" x14ac:dyDescent="0.25">
      <c r="A20" s="16" t="s">
        <v>15</v>
      </c>
      <c r="B20" s="17"/>
      <c r="C20" s="17"/>
      <c r="D20" s="17"/>
      <c r="E20" s="17"/>
      <c r="F20" s="17"/>
      <c r="G20" s="18"/>
      <c r="H20" s="61">
        <v>330</v>
      </c>
      <c r="I20" s="62"/>
    </row>
    <row r="21" spans="1:9" x14ac:dyDescent="0.25">
      <c r="A21" s="16" t="s">
        <v>16</v>
      </c>
      <c r="B21" s="17"/>
      <c r="C21" s="17"/>
      <c r="D21" s="17"/>
      <c r="E21" s="17"/>
      <c r="F21" s="17"/>
      <c r="G21" s="18"/>
      <c r="H21" s="63"/>
      <c r="I21" s="64"/>
    </row>
    <row r="22" spans="1:9" x14ac:dyDescent="0.25">
      <c r="A22" s="16" t="s">
        <v>17</v>
      </c>
      <c r="B22" s="17"/>
      <c r="C22" s="17"/>
      <c r="D22" s="17"/>
      <c r="E22" s="17"/>
      <c r="F22" s="17"/>
      <c r="G22" s="18"/>
      <c r="H22" s="51">
        <v>2755.7</v>
      </c>
      <c r="I22" s="52"/>
    </row>
    <row r="23" spans="1:9" x14ac:dyDescent="0.25">
      <c r="A23" s="16" t="s">
        <v>18</v>
      </c>
      <c r="B23" s="17"/>
      <c r="C23" s="17"/>
      <c r="D23" s="17"/>
      <c r="E23" s="17"/>
      <c r="F23" s="17"/>
      <c r="G23" s="18"/>
      <c r="H23" s="61">
        <v>32589</v>
      </c>
      <c r="I23" s="62"/>
    </row>
    <row r="24" spans="1:9" x14ac:dyDescent="0.25">
      <c r="A24" s="16" t="s">
        <v>19</v>
      </c>
      <c r="B24" s="17"/>
      <c r="C24" s="17"/>
      <c r="D24" s="17"/>
      <c r="E24" s="17"/>
      <c r="F24" s="17"/>
      <c r="G24" s="18"/>
      <c r="H24" s="63">
        <v>72466.48</v>
      </c>
      <c r="I24" s="64"/>
    </row>
    <row r="25" spans="1:9" ht="15.75" thickBot="1" x14ac:dyDescent="0.3">
      <c r="A25" s="16" t="s">
        <v>20</v>
      </c>
      <c r="B25" s="17"/>
      <c r="C25" s="17"/>
      <c r="D25" s="17"/>
      <c r="E25" s="17"/>
      <c r="F25" s="17"/>
      <c r="G25" s="18"/>
      <c r="H25" s="91">
        <v>22247.21</v>
      </c>
      <c r="I25" s="92"/>
    </row>
    <row r="26" spans="1:9" ht="15.75" thickBot="1" x14ac:dyDescent="0.3">
      <c r="A26" s="53" t="s">
        <v>21</v>
      </c>
      <c r="B26" s="54"/>
      <c r="C26" s="54"/>
      <c r="D26" s="54"/>
      <c r="E26" s="54"/>
      <c r="F26" s="54"/>
      <c r="G26" s="55"/>
      <c r="H26" s="56">
        <v>142484.04999999999</v>
      </c>
      <c r="I26" s="57"/>
    </row>
    <row r="27" spans="1:9" ht="15.75" thickBot="1" x14ac:dyDescent="0.3">
      <c r="A27" s="130"/>
      <c r="B27" s="131"/>
      <c r="C27" s="131"/>
      <c r="D27" s="131"/>
      <c r="E27" s="131"/>
      <c r="F27" s="131"/>
      <c r="G27" s="132"/>
      <c r="H27" s="130"/>
      <c r="I27" s="132"/>
    </row>
    <row r="28" spans="1:9" ht="15.75" thickBot="1" x14ac:dyDescent="0.3">
      <c r="A28" s="33" t="s">
        <v>68</v>
      </c>
      <c r="B28" s="34"/>
      <c r="C28" s="34"/>
      <c r="D28" s="34"/>
      <c r="E28" s="34"/>
      <c r="F28" s="34"/>
      <c r="G28" s="35"/>
      <c r="H28" s="36">
        <v>0</v>
      </c>
      <c r="I28" s="114"/>
    </row>
    <row r="29" spans="1:9" x14ac:dyDescent="0.25">
      <c r="A29" s="122" t="s">
        <v>23</v>
      </c>
      <c r="B29" s="123"/>
      <c r="C29" s="123"/>
      <c r="D29" s="123"/>
      <c r="E29" s="123"/>
      <c r="F29" s="123"/>
      <c r="G29" s="123"/>
      <c r="H29" s="38"/>
      <c r="I29" s="40"/>
    </row>
    <row r="30" spans="1:9" ht="15.75" thickBot="1" x14ac:dyDescent="0.3">
      <c r="A30" s="196"/>
      <c r="B30" s="181"/>
      <c r="C30" s="181"/>
      <c r="D30" s="181"/>
      <c r="E30" s="181"/>
      <c r="F30" s="181"/>
      <c r="G30" s="181"/>
      <c r="H30" s="125"/>
      <c r="I30" s="126"/>
    </row>
    <row r="31" spans="1:9" x14ac:dyDescent="0.25">
      <c r="A31" s="88" t="s">
        <v>24</v>
      </c>
      <c r="B31" s="89"/>
      <c r="C31" s="89"/>
      <c r="D31" s="89"/>
      <c r="E31" s="89"/>
      <c r="F31" s="89"/>
      <c r="G31" s="90"/>
      <c r="H31" s="86">
        <v>5402.32</v>
      </c>
      <c r="I31" s="87"/>
    </row>
    <row r="32" spans="1:9" x14ac:dyDescent="0.25">
      <c r="A32" s="127" t="s">
        <v>25</v>
      </c>
      <c r="B32" s="128"/>
      <c r="C32" s="128"/>
      <c r="D32" s="128"/>
      <c r="E32" s="128"/>
      <c r="F32" s="128"/>
      <c r="G32" s="184"/>
      <c r="H32" s="8">
        <v>32995.199999999997</v>
      </c>
      <c r="I32" s="10"/>
    </row>
    <row r="33" spans="1:9" ht="15.75" thickBot="1" x14ac:dyDescent="0.3">
      <c r="A33" s="185" t="s">
        <v>26</v>
      </c>
      <c r="B33" s="186"/>
      <c r="C33" s="186"/>
      <c r="D33" s="186"/>
      <c r="E33" s="186"/>
      <c r="F33" s="186"/>
      <c r="G33" s="187"/>
      <c r="H33" s="188">
        <v>30444.67</v>
      </c>
      <c r="I33" s="189"/>
    </row>
    <row r="34" spans="1:9" ht="15.75" thickBot="1" x14ac:dyDescent="0.3">
      <c r="A34" s="130"/>
      <c r="B34" s="131"/>
      <c r="C34" s="131"/>
      <c r="D34" s="131"/>
      <c r="E34" s="131"/>
      <c r="F34" s="131"/>
      <c r="G34" s="131"/>
      <c r="H34" s="130"/>
      <c r="I34" s="132"/>
    </row>
    <row r="35" spans="1:9" ht="15.75" thickBot="1" x14ac:dyDescent="0.3">
      <c r="A35" s="33" t="s">
        <v>27</v>
      </c>
      <c r="B35" s="34"/>
      <c r="C35" s="34"/>
      <c r="D35" s="34"/>
      <c r="E35" s="34"/>
      <c r="F35" s="34"/>
      <c r="G35" s="35"/>
      <c r="H35" s="36">
        <f>H11+H28</f>
        <v>147861.81</v>
      </c>
      <c r="I35" s="37"/>
    </row>
    <row r="36" spans="1:9" x14ac:dyDescent="0.25">
      <c r="A36" s="38"/>
      <c r="B36" s="39"/>
      <c r="C36" s="39"/>
      <c r="D36" s="39"/>
      <c r="E36" s="39"/>
      <c r="F36" s="39"/>
      <c r="G36" s="40"/>
      <c r="H36" s="41"/>
      <c r="I36" s="42"/>
    </row>
    <row r="37" spans="1:9" x14ac:dyDescent="0.25">
      <c r="A37" s="21" t="s">
        <v>92</v>
      </c>
      <c r="B37" s="22"/>
      <c r="C37" s="22"/>
      <c r="D37" s="22"/>
      <c r="E37" s="22"/>
      <c r="F37" s="22"/>
      <c r="G37" s="23"/>
      <c r="H37" s="19">
        <f>H4+H11-H26</f>
        <v>136597.95000000001</v>
      </c>
      <c r="I37" s="24"/>
    </row>
    <row r="38" spans="1:9" x14ac:dyDescent="0.25">
      <c r="A38" s="21" t="s">
        <v>93</v>
      </c>
      <c r="B38" s="22"/>
      <c r="C38" s="22"/>
      <c r="D38" s="22"/>
      <c r="E38" s="22"/>
      <c r="F38" s="22"/>
      <c r="G38" s="23"/>
      <c r="H38" s="19">
        <f>H6+H7-H8-H9</f>
        <v>20691.010000000002</v>
      </c>
      <c r="I38" s="20"/>
    </row>
    <row r="39" spans="1:9" x14ac:dyDescent="0.25">
      <c r="A39" s="27" t="s">
        <v>59</v>
      </c>
      <c r="B39" s="22"/>
      <c r="C39" s="22"/>
      <c r="D39" s="22"/>
      <c r="E39" s="22"/>
      <c r="F39" s="22"/>
      <c r="G39" s="22"/>
      <c r="H39" s="19">
        <f>H31+H32-H33</f>
        <v>7952.8499999999985</v>
      </c>
      <c r="I39" s="20"/>
    </row>
    <row r="40" spans="1:9" x14ac:dyDescent="0.25">
      <c r="A40" s="76"/>
      <c r="B40" s="77"/>
      <c r="C40" s="77"/>
      <c r="D40" s="77"/>
      <c r="E40" s="77"/>
      <c r="F40" s="77"/>
      <c r="G40" s="24"/>
      <c r="H40" s="76"/>
      <c r="I40" s="24"/>
    </row>
    <row r="41" spans="1:9" x14ac:dyDescent="0.25">
      <c r="A41" s="200" t="s">
        <v>31</v>
      </c>
      <c r="B41" s="201"/>
      <c r="C41" s="201"/>
      <c r="D41" s="201"/>
      <c r="E41" s="201"/>
      <c r="F41" s="201"/>
      <c r="G41" s="202"/>
      <c r="H41" s="163"/>
      <c r="I41" s="164"/>
    </row>
    <row r="42" spans="1:9" x14ac:dyDescent="0.25">
      <c r="A42" s="16" t="s">
        <v>32</v>
      </c>
      <c r="B42" s="17"/>
      <c r="C42" s="17"/>
      <c r="D42" s="17"/>
      <c r="E42" s="17"/>
      <c r="F42" s="17"/>
      <c r="G42" s="18"/>
      <c r="H42" s="173">
        <v>11.5</v>
      </c>
      <c r="I42" s="174"/>
    </row>
    <row r="43" spans="1:9" ht="15.75" thickBot="1" x14ac:dyDescent="0.3">
      <c r="A43" s="2" t="s">
        <v>33</v>
      </c>
      <c r="B43" s="3"/>
      <c r="C43" s="3"/>
      <c r="D43" s="3"/>
      <c r="E43" s="3"/>
      <c r="F43" s="3"/>
      <c r="G43" s="4"/>
      <c r="H43" s="192">
        <f>(H11+H32)/(H9+H26+H33)*H42</f>
        <v>11.830218745691344</v>
      </c>
      <c r="I43" s="193"/>
    </row>
    <row r="47" spans="1:9" x14ac:dyDescent="0.25">
      <c r="A47" s="7" t="s">
        <v>34</v>
      </c>
      <c r="B47" s="7"/>
      <c r="C47" s="7"/>
      <c r="G47" s="7" t="s">
        <v>35</v>
      </c>
      <c r="H47" s="7"/>
      <c r="I47" s="7"/>
    </row>
  </sheetData>
  <mergeCells count="84">
    <mergeCell ref="A42:G42"/>
    <mergeCell ref="H42:I42"/>
    <mergeCell ref="A43:G43"/>
    <mergeCell ref="H43:I43"/>
    <mergeCell ref="A47:C47"/>
    <mergeCell ref="G47:I47"/>
    <mergeCell ref="A39:G39"/>
    <mergeCell ref="H39:I39"/>
    <mergeCell ref="A40:G40"/>
    <mergeCell ref="H40:I40"/>
    <mergeCell ref="A41:G41"/>
    <mergeCell ref="H41:I41"/>
    <mergeCell ref="A36:G36"/>
    <mergeCell ref="H36:I36"/>
    <mergeCell ref="A37:G37"/>
    <mergeCell ref="H37:I37"/>
    <mergeCell ref="A38:G38"/>
    <mergeCell ref="H38:I38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4:G14"/>
    <mergeCell ref="H14:I14"/>
    <mergeCell ref="A15:G16"/>
    <mergeCell ref="H15:I16"/>
    <mergeCell ref="A17:G17"/>
    <mergeCell ref="H17:I17"/>
    <mergeCell ref="A11:G11"/>
    <mergeCell ref="H11:I11"/>
    <mergeCell ref="A12:G12"/>
    <mergeCell ref="H12:I12"/>
    <mergeCell ref="A13:G13"/>
    <mergeCell ref="H13:I13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9" sqref="K19"/>
    </sheetView>
  </sheetViews>
  <sheetFormatPr defaultRowHeight="15" x14ac:dyDescent="0.25"/>
  <sheetData>
    <row r="1" spans="1:9" ht="18.75" x14ac:dyDescent="0.3">
      <c r="A1" s="84" t="s">
        <v>94</v>
      </c>
      <c r="B1" s="84"/>
      <c r="C1" s="84"/>
      <c r="D1" s="84"/>
      <c r="E1" s="84"/>
      <c r="F1" s="84"/>
      <c r="G1" s="84"/>
      <c r="H1" s="84"/>
      <c r="I1" s="84"/>
    </row>
    <row r="2" spans="1:9" ht="15.75" thickBot="1" x14ac:dyDescent="0.3">
      <c r="C2" s="85" t="s">
        <v>62</v>
      </c>
      <c r="D2" s="85"/>
      <c r="E2" s="85"/>
      <c r="F2" s="85"/>
    </row>
    <row r="3" spans="1:9" ht="15.75" thickBot="1" x14ac:dyDescent="0.3">
      <c r="A3" s="58"/>
      <c r="B3" s="59"/>
      <c r="C3" s="59"/>
      <c r="D3" s="59"/>
      <c r="E3" s="59"/>
      <c r="F3" s="59"/>
      <c r="G3" s="59"/>
      <c r="H3" s="113" t="s">
        <v>2</v>
      </c>
      <c r="I3" s="114"/>
    </row>
    <row r="4" spans="1:9" x14ac:dyDescent="0.25">
      <c r="A4" s="127" t="s">
        <v>67</v>
      </c>
      <c r="B4" s="128"/>
      <c r="C4" s="128"/>
      <c r="D4" s="128"/>
      <c r="E4" s="128"/>
      <c r="F4" s="128"/>
      <c r="G4" s="184"/>
      <c r="H4" s="175">
        <v>318655.21999999997</v>
      </c>
      <c r="I4" s="176"/>
    </row>
    <row r="5" spans="1:9" x14ac:dyDescent="0.25">
      <c r="A5" s="76"/>
      <c r="B5" s="77"/>
      <c r="C5" s="77"/>
      <c r="D5" s="77"/>
      <c r="E5" s="77"/>
      <c r="F5" s="77"/>
      <c r="G5" s="24"/>
      <c r="H5" s="173"/>
      <c r="I5" s="174"/>
    </row>
    <row r="6" spans="1:9" x14ac:dyDescent="0.25">
      <c r="A6" s="78" t="s">
        <v>4</v>
      </c>
      <c r="B6" s="79"/>
      <c r="C6" s="79"/>
      <c r="D6" s="79"/>
      <c r="E6" s="79"/>
      <c r="F6" s="79"/>
      <c r="G6" s="80"/>
      <c r="H6" s="76">
        <v>79207.199999999997</v>
      </c>
      <c r="I6" s="24"/>
    </row>
    <row r="7" spans="1:9" x14ac:dyDescent="0.25">
      <c r="A7" s="81" t="s">
        <v>5</v>
      </c>
      <c r="B7" s="82"/>
      <c r="C7" s="82"/>
      <c r="D7" s="82"/>
      <c r="E7" s="82"/>
      <c r="F7" s="82"/>
      <c r="G7" s="83"/>
      <c r="H7" s="74">
        <v>123731.97</v>
      </c>
      <c r="I7" s="75"/>
    </row>
    <row r="8" spans="1:9" x14ac:dyDescent="0.25">
      <c r="A8" s="153" t="s">
        <v>6</v>
      </c>
      <c r="B8" s="154"/>
      <c r="C8" s="154"/>
      <c r="D8" s="154"/>
      <c r="E8" s="154"/>
      <c r="F8" s="154"/>
      <c r="G8" s="155"/>
      <c r="H8" s="203">
        <v>101328.52</v>
      </c>
      <c r="I8" s="204"/>
    </row>
    <row r="9" spans="1:9" x14ac:dyDescent="0.25">
      <c r="A9" s="11" t="s">
        <v>7</v>
      </c>
      <c r="B9" s="12"/>
      <c r="C9" s="12"/>
      <c r="D9" s="12"/>
      <c r="E9" s="12"/>
      <c r="F9" s="12"/>
      <c r="G9" s="13"/>
      <c r="H9" s="61">
        <v>16080</v>
      </c>
      <c r="I9" s="62"/>
    </row>
    <row r="10" spans="1:9" ht="15.75" thickBot="1" x14ac:dyDescent="0.3">
      <c r="A10" s="76"/>
      <c r="B10" s="77"/>
      <c r="C10" s="77"/>
      <c r="D10" s="77"/>
      <c r="E10" s="77"/>
      <c r="F10" s="77"/>
      <c r="G10" s="24"/>
      <c r="H10" s="63"/>
      <c r="I10" s="64"/>
    </row>
    <row r="11" spans="1:9" ht="15.75" thickBot="1" x14ac:dyDescent="0.3">
      <c r="A11" s="53" t="s">
        <v>8</v>
      </c>
      <c r="B11" s="54"/>
      <c r="C11" s="54"/>
      <c r="D11" s="54"/>
      <c r="E11" s="54"/>
      <c r="F11" s="54"/>
      <c r="G11" s="141"/>
      <c r="H11" s="56">
        <f>H12+H13+H14+H15+H16+H18+H19+H30+H21+H22+H23+H24+H25+H26+H20</f>
        <v>200912.52</v>
      </c>
      <c r="I11" s="71"/>
    </row>
    <row r="12" spans="1:9" x14ac:dyDescent="0.25">
      <c r="A12" s="45" t="s">
        <v>95</v>
      </c>
      <c r="B12" s="46"/>
      <c r="C12" s="46"/>
      <c r="D12" s="46"/>
      <c r="E12" s="46"/>
      <c r="F12" s="46"/>
      <c r="G12" s="46"/>
      <c r="H12" s="72">
        <v>3571.41</v>
      </c>
      <c r="I12" s="73"/>
    </row>
    <row r="13" spans="1:9" x14ac:dyDescent="0.25">
      <c r="A13" s="11" t="s">
        <v>96</v>
      </c>
      <c r="B13" s="12"/>
      <c r="C13" s="12"/>
      <c r="D13" s="12"/>
      <c r="E13" s="12"/>
      <c r="F13" s="12"/>
      <c r="G13" s="129"/>
      <c r="H13" s="14"/>
      <c r="I13" s="15"/>
    </row>
    <row r="14" spans="1:9" x14ac:dyDescent="0.25">
      <c r="A14" s="11" t="s">
        <v>10</v>
      </c>
      <c r="B14" s="12"/>
      <c r="C14" s="12"/>
      <c r="D14" s="12"/>
      <c r="E14" s="12"/>
      <c r="F14" s="12"/>
      <c r="G14" s="129"/>
      <c r="H14" s="14">
        <v>693.78</v>
      </c>
      <c r="I14" s="15"/>
    </row>
    <row r="15" spans="1:9" x14ac:dyDescent="0.25">
      <c r="A15" s="11" t="s">
        <v>11</v>
      </c>
      <c r="B15" s="12"/>
      <c r="C15" s="12"/>
      <c r="D15" s="12"/>
      <c r="E15" s="12"/>
      <c r="F15" s="12"/>
      <c r="G15" s="129"/>
      <c r="H15" s="14">
        <v>4301.1099999999997</v>
      </c>
      <c r="I15" s="15"/>
    </row>
    <row r="16" spans="1:9" x14ac:dyDescent="0.25">
      <c r="A16" s="65" t="s">
        <v>12</v>
      </c>
      <c r="B16" s="66"/>
      <c r="C16" s="66"/>
      <c r="D16" s="66"/>
      <c r="E16" s="66"/>
      <c r="F16" s="66"/>
      <c r="G16" s="140"/>
      <c r="H16" s="93">
        <v>1305.7</v>
      </c>
      <c r="I16" s="94"/>
    </row>
    <row r="17" spans="1:9" x14ac:dyDescent="0.25">
      <c r="A17" s="65"/>
      <c r="B17" s="66"/>
      <c r="C17" s="66"/>
      <c r="D17" s="66"/>
      <c r="E17" s="66"/>
      <c r="F17" s="66"/>
      <c r="G17" s="140"/>
      <c r="H17" s="93"/>
      <c r="I17" s="94"/>
    </row>
    <row r="18" spans="1:9" x14ac:dyDescent="0.25">
      <c r="A18" s="11" t="s">
        <v>48</v>
      </c>
      <c r="B18" s="12"/>
      <c r="C18" s="12"/>
      <c r="D18" s="12"/>
      <c r="E18" s="12"/>
      <c r="F18" s="12"/>
      <c r="G18" s="129"/>
      <c r="H18" s="14">
        <v>12000</v>
      </c>
      <c r="I18" s="15"/>
    </row>
    <row r="19" spans="1:9" x14ac:dyDescent="0.25">
      <c r="A19" s="68" t="s">
        <v>13</v>
      </c>
      <c r="B19" s="69"/>
      <c r="C19" s="69"/>
      <c r="D19" s="69"/>
      <c r="E19" s="69"/>
      <c r="F19" s="69"/>
      <c r="G19" s="139"/>
      <c r="H19" s="93">
        <v>0</v>
      </c>
      <c r="I19" s="94"/>
    </row>
    <row r="20" spans="1:9" x14ac:dyDescent="0.25">
      <c r="A20" s="11" t="s">
        <v>14</v>
      </c>
      <c r="B20" s="12"/>
      <c r="C20" s="12"/>
      <c r="D20" s="12"/>
      <c r="E20" s="12"/>
      <c r="F20" s="12"/>
      <c r="G20" s="129"/>
      <c r="H20" s="61">
        <v>3618</v>
      </c>
      <c r="I20" s="62"/>
    </row>
    <row r="21" spans="1:9" x14ac:dyDescent="0.25">
      <c r="A21" s="16" t="s">
        <v>15</v>
      </c>
      <c r="B21" s="17"/>
      <c r="C21" s="17"/>
      <c r="D21" s="17"/>
      <c r="E21" s="17"/>
      <c r="F21" s="17"/>
      <c r="G21" s="17"/>
      <c r="H21" s="61">
        <v>5506.5</v>
      </c>
      <c r="I21" s="62"/>
    </row>
    <row r="22" spans="1:9" x14ac:dyDescent="0.25">
      <c r="A22" s="16" t="s">
        <v>16</v>
      </c>
      <c r="B22" s="17"/>
      <c r="C22" s="17"/>
      <c r="D22" s="17"/>
      <c r="E22" s="17"/>
      <c r="F22" s="17"/>
      <c r="G22" s="17"/>
      <c r="H22" s="63"/>
      <c r="I22" s="64"/>
    </row>
    <row r="23" spans="1:9" x14ac:dyDescent="0.25">
      <c r="A23" s="16" t="s">
        <v>17</v>
      </c>
      <c r="B23" s="17"/>
      <c r="C23" s="17"/>
      <c r="D23" s="17"/>
      <c r="E23" s="17"/>
      <c r="F23" s="17"/>
      <c r="G23" s="17"/>
      <c r="H23" s="51">
        <v>3325.87</v>
      </c>
      <c r="I23" s="52"/>
    </row>
    <row r="24" spans="1:9" x14ac:dyDescent="0.25">
      <c r="A24" s="16" t="s">
        <v>18</v>
      </c>
      <c r="B24" s="17"/>
      <c r="C24" s="17"/>
      <c r="D24" s="17"/>
      <c r="E24" s="17"/>
      <c r="F24" s="17"/>
      <c r="G24" s="17"/>
      <c r="H24" s="61">
        <v>41286.6</v>
      </c>
      <c r="I24" s="62"/>
    </row>
    <row r="25" spans="1:9" x14ac:dyDescent="0.25">
      <c r="A25" s="16" t="s">
        <v>19</v>
      </c>
      <c r="B25" s="17"/>
      <c r="C25" s="17"/>
      <c r="D25" s="17"/>
      <c r="E25" s="17"/>
      <c r="F25" s="17"/>
      <c r="G25" s="17"/>
      <c r="H25" s="63">
        <v>95871.12</v>
      </c>
      <c r="I25" s="64"/>
    </row>
    <row r="26" spans="1:9" ht="15.75" thickBot="1" x14ac:dyDescent="0.3">
      <c r="A26" s="16" t="s">
        <v>20</v>
      </c>
      <c r="B26" s="17"/>
      <c r="C26" s="17"/>
      <c r="D26" s="17"/>
      <c r="E26" s="17"/>
      <c r="F26" s="17"/>
      <c r="G26" s="17"/>
      <c r="H26" s="51">
        <v>29432.43</v>
      </c>
      <c r="I26" s="52"/>
    </row>
    <row r="27" spans="1:9" ht="15.75" thickBot="1" x14ac:dyDescent="0.3">
      <c r="A27" s="53" t="s">
        <v>21</v>
      </c>
      <c r="B27" s="54"/>
      <c r="C27" s="54"/>
      <c r="D27" s="54"/>
      <c r="E27" s="54"/>
      <c r="F27" s="54"/>
      <c r="G27" s="55"/>
      <c r="H27" s="36">
        <v>199087.38</v>
      </c>
      <c r="I27" s="37"/>
    </row>
    <row r="28" spans="1:9" ht="15.75" thickBot="1" x14ac:dyDescent="0.3">
      <c r="A28" s="130"/>
      <c r="B28" s="131"/>
      <c r="C28" s="131"/>
      <c r="D28" s="131"/>
      <c r="E28" s="131"/>
      <c r="F28" s="131"/>
      <c r="G28" s="132"/>
      <c r="H28" s="130"/>
      <c r="I28" s="132"/>
    </row>
    <row r="29" spans="1:9" ht="15.75" thickBot="1" x14ac:dyDescent="0.3">
      <c r="A29" s="33" t="s">
        <v>68</v>
      </c>
      <c r="B29" s="34"/>
      <c r="C29" s="34"/>
      <c r="D29" s="34"/>
      <c r="E29" s="34"/>
      <c r="F29" s="34"/>
      <c r="G29" s="34"/>
      <c r="H29" s="36">
        <v>0</v>
      </c>
      <c r="I29" s="37"/>
    </row>
    <row r="30" spans="1:9" x14ac:dyDescent="0.25">
      <c r="A30" s="122" t="s">
        <v>69</v>
      </c>
      <c r="B30" s="123"/>
      <c r="C30" s="123"/>
      <c r="D30" s="123"/>
      <c r="E30" s="123"/>
      <c r="F30" s="123"/>
      <c r="G30" s="123"/>
      <c r="H30" s="38"/>
      <c r="I30" s="40"/>
    </row>
    <row r="31" spans="1:9" ht="15.75" thickBot="1" x14ac:dyDescent="0.3">
      <c r="A31" s="196"/>
      <c r="B31" s="181"/>
      <c r="C31" s="181"/>
      <c r="D31" s="181"/>
      <c r="E31" s="181"/>
      <c r="F31" s="181"/>
      <c r="G31" s="181"/>
      <c r="H31" s="125"/>
      <c r="I31" s="126"/>
    </row>
    <row r="32" spans="1:9" x14ac:dyDescent="0.25">
      <c r="A32" s="88" t="s">
        <v>24</v>
      </c>
      <c r="B32" s="89"/>
      <c r="C32" s="89"/>
      <c r="D32" s="89"/>
      <c r="E32" s="89"/>
      <c r="F32" s="89"/>
      <c r="G32" s="90"/>
      <c r="H32" s="86">
        <v>8705.7199999999993</v>
      </c>
      <c r="I32" s="87"/>
    </row>
    <row r="33" spans="1:9" x14ac:dyDescent="0.25">
      <c r="A33" s="127" t="s">
        <v>25</v>
      </c>
      <c r="B33" s="128"/>
      <c r="C33" s="128"/>
      <c r="D33" s="128"/>
      <c r="E33" s="128"/>
      <c r="F33" s="128"/>
      <c r="G33" s="184"/>
      <c r="H33" s="99">
        <v>41243.4</v>
      </c>
      <c r="I33" s="205"/>
    </row>
    <row r="34" spans="1:9" ht="15.75" thickBot="1" x14ac:dyDescent="0.3">
      <c r="A34" s="185" t="s">
        <v>26</v>
      </c>
      <c r="B34" s="186"/>
      <c r="C34" s="186"/>
      <c r="D34" s="186"/>
      <c r="E34" s="186"/>
      <c r="F34" s="186"/>
      <c r="G34" s="187"/>
      <c r="H34" s="206">
        <v>37462.559999999998</v>
      </c>
      <c r="I34" s="207"/>
    </row>
    <row r="35" spans="1:9" ht="15.75" thickBot="1" x14ac:dyDescent="0.3">
      <c r="A35" s="130"/>
      <c r="B35" s="131"/>
      <c r="C35" s="131"/>
      <c r="D35" s="131"/>
      <c r="E35" s="131"/>
      <c r="F35" s="131"/>
      <c r="G35" s="131"/>
      <c r="H35" s="130"/>
      <c r="I35" s="132"/>
    </row>
    <row r="36" spans="1:9" ht="15.75" thickBot="1" x14ac:dyDescent="0.3">
      <c r="A36" s="33" t="s">
        <v>27</v>
      </c>
      <c r="B36" s="34"/>
      <c r="C36" s="34"/>
      <c r="D36" s="34"/>
      <c r="E36" s="34"/>
      <c r="F36" s="34"/>
      <c r="G36" s="34"/>
      <c r="H36" s="36">
        <f>H11+H29</f>
        <v>200912.52</v>
      </c>
      <c r="I36" s="37"/>
    </row>
    <row r="37" spans="1:9" x14ac:dyDescent="0.25">
      <c r="A37" s="38"/>
      <c r="B37" s="39"/>
      <c r="C37" s="39"/>
      <c r="D37" s="39"/>
      <c r="E37" s="39"/>
      <c r="F37" s="39"/>
      <c r="G37" s="39"/>
      <c r="H37" s="38"/>
      <c r="I37" s="40"/>
    </row>
    <row r="38" spans="1:9" x14ac:dyDescent="0.25">
      <c r="A38" s="21" t="s">
        <v>50</v>
      </c>
      <c r="B38" s="22"/>
      <c r="C38" s="22"/>
      <c r="D38" s="22"/>
      <c r="E38" s="22"/>
      <c r="F38" s="22"/>
      <c r="G38" s="22"/>
      <c r="H38" s="19">
        <f>H4+H11-H27</f>
        <v>320480.36</v>
      </c>
      <c r="I38" s="20"/>
    </row>
    <row r="39" spans="1:9" x14ac:dyDescent="0.25">
      <c r="A39" s="21" t="s">
        <v>93</v>
      </c>
      <c r="B39" s="22"/>
      <c r="C39" s="22"/>
      <c r="D39" s="22"/>
      <c r="E39" s="22"/>
      <c r="F39" s="22"/>
      <c r="G39" s="22"/>
      <c r="H39" s="19">
        <f>H6+H7-H8-H9</f>
        <v>85530.64999999998</v>
      </c>
      <c r="I39" s="20"/>
    </row>
    <row r="40" spans="1:9" x14ac:dyDescent="0.25">
      <c r="A40" s="27" t="s">
        <v>59</v>
      </c>
      <c r="B40" s="22"/>
      <c r="C40" s="22"/>
      <c r="D40" s="22"/>
      <c r="E40" s="22"/>
      <c r="F40" s="22"/>
      <c r="G40" s="22"/>
      <c r="H40" s="19">
        <f>H32+H33-H34</f>
        <v>12486.560000000005</v>
      </c>
      <c r="I40" s="20"/>
    </row>
    <row r="41" spans="1:9" x14ac:dyDescent="0.25">
      <c r="A41" s="127"/>
      <c r="B41" s="128"/>
      <c r="C41" s="128"/>
      <c r="D41" s="128"/>
      <c r="E41" s="128"/>
      <c r="F41" s="128"/>
      <c r="G41" s="27"/>
      <c r="H41" s="76"/>
      <c r="I41" s="24"/>
    </row>
    <row r="42" spans="1:9" x14ac:dyDescent="0.25">
      <c r="A42" s="11" t="s">
        <v>31</v>
      </c>
      <c r="B42" s="12"/>
      <c r="C42" s="12"/>
      <c r="D42" s="12"/>
      <c r="E42" s="12"/>
      <c r="F42" s="12"/>
      <c r="G42" s="129"/>
      <c r="H42" s="14"/>
      <c r="I42" s="15"/>
    </row>
    <row r="43" spans="1:9" x14ac:dyDescent="0.25">
      <c r="A43" s="16" t="s">
        <v>32</v>
      </c>
      <c r="B43" s="17"/>
      <c r="C43" s="17"/>
      <c r="D43" s="17"/>
      <c r="E43" s="17"/>
      <c r="F43" s="17"/>
      <c r="G43" s="17"/>
      <c r="H43" s="19">
        <v>13.5</v>
      </c>
      <c r="I43" s="20"/>
    </row>
    <row r="44" spans="1:9" ht="15.75" thickBot="1" x14ac:dyDescent="0.3">
      <c r="A44" s="2" t="s">
        <v>33</v>
      </c>
      <c r="B44" s="3"/>
      <c r="C44" s="3"/>
      <c r="D44" s="3"/>
      <c r="E44" s="3"/>
      <c r="F44" s="3"/>
      <c r="G44" s="3"/>
      <c r="H44" s="192">
        <f>(H7+H11+H33)/(H8+H9+H27+H34)*H43</f>
        <v>13.954989280380529</v>
      </c>
      <c r="I44" s="193"/>
    </row>
    <row r="47" spans="1:9" x14ac:dyDescent="0.25">
      <c r="A47" s="7" t="s">
        <v>34</v>
      </c>
      <c r="B47" s="7"/>
      <c r="C47" s="7"/>
      <c r="G47" s="7" t="s">
        <v>35</v>
      </c>
      <c r="H47" s="7"/>
      <c r="I47" s="7"/>
    </row>
  </sheetData>
  <mergeCells count="86">
    <mergeCell ref="A47:C47"/>
    <mergeCell ref="G47:I47"/>
    <mergeCell ref="A42:G42"/>
    <mergeCell ref="H42:I42"/>
    <mergeCell ref="A43:G43"/>
    <mergeCell ref="H43:I43"/>
    <mergeCell ref="A44:G44"/>
    <mergeCell ref="H44:I44"/>
    <mergeCell ref="A39:G39"/>
    <mergeCell ref="H39:I39"/>
    <mergeCell ref="A40:G40"/>
    <mergeCell ref="H40:I40"/>
    <mergeCell ref="A41:G41"/>
    <mergeCell ref="H41:I41"/>
    <mergeCell ref="A36:G36"/>
    <mergeCell ref="H36:I36"/>
    <mergeCell ref="A37:G37"/>
    <mergeCell ref="H37:I37"/>
    <mergeCell ref="A38:G38"/>
    <mergeCell ref="H38:I38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4:G14"/>
    <mergeCell ref="H14:I14"/>
    <mergeCell ref="A15:G15"/>
    <mergeCell ref="H15:I15"/>
    <mergeCell ref="A16:G17"/>
    <mergeCell ref="H16:I17"/>
    <mergeCell ref="A11:G11"/>
    <mergeCell ref="H11:I11"/>
    <mergeCell ref="A12:G12"/>
    <mergeCell ref="H12:I12"/>
    <mergeCell ref="A13:G13"/>
    <mergeCell ref="H13:I13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M15" sqref="M15"/>
    </sheetView>
  </sheetViews>
  <sheetFormatPr defaultRowHeight="15" x14ac:dyDescent="0.25"/>
  <sheetData>
    <row r="1" spans="1:9" ht="18.75" x14ac:dyDescent="0.3">
      <c r="A1" s="84" t="s">
        <v>97</v>
      </c>
      <c r="B1" s="84"/>
      <c r="C1" s="84"/>
      <c r="D1" s="84"/>
      <c r="E1" s="84"/>
      <c r="F1" s="84"/>
      <c r="G1" s="84"/>
      <c r="H1" s="84"/>
      <c r="I1" s="84"/>
    </row>
    <row r="2" spans="1:9" ht="15.75" thickBot="1" x14ac:dyDescent="0.3">
      <c r="C2" s="85" t="s">
        <v>62</v>
      </c>
      <c r="D2" s="85"/>
      <c r="E2" s="85"/>
      <c r="F2" s="85"/>
    </row>
    <row r="3" spans="1:9" ht="15.75" thickBot="1" x14ac:dyDescent="0.3">
      <c r="A3" s="58"/>
      <c r="B3" s="59"/>
      <c r="C3" s="59"/>
      <c r="D3" s="59"/>
      <c r="E3" s="59"/>
      <c r="F3" s="59"/>
      <c r="G3" s="59"/>
      <c r="H3" s="113" t="s">
        <v>2</v>
      </c>
      <c r="I3" s="114"/>
    </row>
    <row r="4" spans="1:9" x14ac:dyDescent="0.25">
      <c r="A4" s="21" t="s">
        <v>67</v>
      </c>
      <c r="B4" s="22"/>
      <c r="C4" s="22"/>
      <c r="D4" s="22"/>
      <c r="E4" s="22"/>
      <c r="F4" s="22"/>
      <c r="G4" s="22"/>
      <c r="H4" s="175">
        <v>221751.65</v>
      </c>
      <c r="I4" s="176"/>
    </row>
    <row r="5" spans="1:9" x14ac:dyDescent="0.25">
      <c r="A5" s="76"/>
      <c r="B5" s="77"/>
      <c r="C5" s="77"/>
      <c r="D5" s="77"/>
      <c r="E5" s="77"/>
      <c r="F5" s="77"/>
      <c r="G5" s="24"/>
      <c r="H5" s="76"/>
      <c r="I5" s="24"/>
    </row>
    <row r="6" spans="1:9" x14ac:dyDescent="0.25">
      <c r="A6" s="21" t="s">
        <v>4</v>
      </c>
      <c r="B6" s="22"/>
      <c r="C6" s="22"/>
      <c r="D6" s="22"/>
      <c r="E6" s="22"/>
      <c r="F6" s="22"/>
      <c r="G6" s="23"/>
      <c r="H6" s="19">
        <v>5566.6</v>
      </c>
      <c r="I6" s="20"/>
    </row>
    <row r="7" spans="1:9" x14ac:dyDescent="0.25">
      <c r="A7" s="81" t="s">
        <v>5</v>
      </c>
      <c r="B7" s="82"/>
      <c r="C7" s="82"/>
      <c r="D7" s="82"/>
      <c r="E7" s="82"/>
      <c r="F7" s="82"/>
      <c r="G7" s="83"/>
      <c r="H7" s="74">
        <v>87493.87</v>
      </c>
      <c r="I7" s="75"/>
    </row>
    <row r="8" spans="1:9" x14ac:dyDescent="0.25">
      <c r="A8" s="81" t="s">
        <v>6</v>
      </c>
      <c r="B8" s="82"/>
      <c r="C8" s="82"/>
      <c r="D8" s="82"/>
      <c r="E8" s="82"/>
      <c r="F8" s="82"/>
      <c r="G8" s="83"/>
      <c r="H8" s="74">
        <v>69654.740000000005</v>
      </c>
      <c r="I8" s="75"/>
    </row>
    <row r="9" spans="1:9" x14ac:dyDescent="0.25">
      <c r="A9" s="11" t="s">
        <v>7</v>
      </c>
      <c r="B9" s="12"/>
      <c r="C9" s="12"/>
      <c r="D9" s="12"/>
      <c r="E9" s="12"/>
      <c r="F9" s="12"/>
      <c r="G9" s="13"/>
      <c r="H9" s="74">
        <v>14880</v>
      </c>
      <c r="I9" s="75"/>
    </row>
    <row r="10" spans="1:9" ht="15.75" thickBot="1" x14ac:dyDescent="0.3">
      <c r="A10" s="76"/>
      <c r="B10" s="77"/>
      <c r="C10" s="77"/>
      <c r="D10" s="77"/>
      <c r="E10" s="77"/>
      <c r="F10" s="77"/>
      <c r="G10" s="24"/>
      <c r="H10" s="76"/>
      <c r="I10" s="24"/>
    </row>
    <row r="11" spans="1:9" ht="15.75" thickBot="1" x14ac:dyDescent="0.3">
      <c r="A11" s="53" t="s">
        <v>8</v>
      </c>
      <c r="B11" s="54"/>
      <c r="C11" s="54"/>
      <c r="D11" s="54"/>
      <c r="E11" s="54"/>
      <c r="F11" s="54"/>
      <c r="G11" s="141"/>
      <c r="H11" s="56">
        <f>H12+H13+H14+H15+H17+H18+H29+H20+H21+H22+H23+H24+H25+H19</f>
        <v>87923.74</v>
      </c>
      <c r="I11" s="71"/>
    </row>
    <row r="12" spans="1:9" x14ac:dyDescent="0.25">
      <c r="A12" s="45" t="s">
        <v>47</v>
      </c>
      <c r="B12" s="46"/>
      <c r="C12" s="46"/>
      <c r="D12" s="46"/>
      <c r="E12" s="46"/>
      <c r="F12" s="46"/>
      <c r="G12" s="46"/>
      <c r="H12" s="72">
        <v>4022.37</v>
      </c>
      <c r="I12" s="73"/>
    </row>
    <row r="13" spans="1:9" x14ac:dyDescent="0.25">
      <c r="A13" s="11" t="s">
        <v>10</v>
      </c>
      <c r="B13" s="12"/>
      <c r="C13" s="12"/>
      <c r="D13" s="12"/>
      <c r="E13" s="12"/>
      <c r="F13" s="12"/>
      <c r="G13" s="129"/>
      <c r="H13" s="14">
        <v>693.78</v>
      </c>
      <c r="I13" s="15"/>
    </row>
    <row r="14" spans="1:9" x14ac:dyDescent="0.25">
      <c r="A14" s="11" t="s">
        <v>11</v>
      </c>
      <c r="B14" s="12"/>
      <c r="C14" s="12"/>
      <c r="D14" s="12"/>
      <c r="E14" s="12"/>
      <c r="F14" s="12"/>
      <c r="G14" s="129"/>
      <c r="H14" s="14">
        <v>4301.1099999999997</v>
      </c>
      <c r="I14" s="15"/>
    </row>
    <row r="15" spans="1:9" x14ac:dyDescent="0.25">
      <c r="A15" s="65" t="s">
        <v>12</v>
      </c>
      <c r="B15" s="66"/>
      <c r="C15" s="66"/>
      <c r="D15" s="66"/>
      <c r="E15" s="66"/>
      <c r="F15" s="66"/>
      <c r="G15" s="140"/>
      <c r="H15" s="14"/>
      <c r="I15" s="15"/>
    </row>
    <row r="16" spans="1:9" x14ac:dyDescent="0.25">
      <c r="A16" s="65"/>
      <c r="B16" s="66"/>
      <c r="C16" s="66"/>
      <c r="D16" s="66"/>
      <c r="E16" s="66"/>
      <c r="F16" s="66"/>
      <c r="G16" s="140"/>
      <c r="H16" s="14"/>
      <c r="I16" s="15"/>
    </row>
    <row r="17" spans="1:9" x14ac:dyDescent="0.25">
      <c r="A17" s="11" t="s">
        <v>48</v>
      </c>
      <c r="B17" s="12"/>
      <c r="C17" s="12"/>
      <c r="D17" s="12"/>
      <c r="E17" s="12"/>
      <c r="F17" s="12"/>
      <c r="G17" s="129"/>
      <c r="H17" s="14">
        <v>0</v>
      </c>
      <c r="I17" s="15"/>
    </row>
    <row r="18" spans="1:9" x14ac:dyDescent="0.25">
      <c r="A18" s="68" t="s">
        <v>13</v>
      </c>
      <c r="B18" s="69"/>
      <c r="C18" s="69"/>
      <c r="D18" s="69"/>
      <c r="E18" s="69"/>
      <c r="F18" s="69"/>
      <c r="G18" s="139"/>
      <c r="H18" s="14">
        <v>0</v>
      </c>
      <c r="I18" s="15"/>
    </row>
    <row r="19" spans="1:9" x14ac:dyDescent="0.25">
      <c r="A19" s="11" t="s">
        <v>14</v>
      </c>
      <c r="B19" s="12"/>
      <c r="C19" s="12"/>
      <c r="D19" s="12"/>
      <c r="E19" s="12"/>
      <c r="F19" s="12"/>
      <c r="G19" s="129"/>
      <c r="H19" s="61">
        <v>4644</v>
      </c>
      <c r="I19" s="62"/>
    </row>
    <row r="20" spans="1:9" x14ac:dyDescent="0.25">
      <c r="A20" s="16" t="s">
        <v>15</v>
      </c>
      <c r="B20" s="17"/>
      <c r="C20" s="17"/>
      <c r="D20" s="17"/>
      <c r="E20" s="17"/>
      <c r="F20" s="17"/>
      <c r="G20" s="17"/>
      <c r="H20" s="61">
        <v>2260</v>
      </c>
      <c r="I20" s="62"/>
    </row>
    <row r="21" spans="1:9" x14ac:dyDescent="0.25">
      <c r="A21" s="16" t="s">
        <v>16</v>
      </c>
      <c r="B21" s="17"/>
      <c r="C21" s="17"/>
      <c r="D21" s="17"/>
      <c r="E21" s="17"/>
      <c r="F21" s="17"/>
      <c r="G21" s="17"/>
      <c r="H21" s="63"/>
      <c r="I21" s="64"/>
    </row>
    <row r="22" spans="1:9" x14ac:dyDescent="0.25">
      <c r="A22" s="16" t="s">
        <v>17</v>
      </c>
      <c r="B22" s="17"/>
      <c r="C22" s="17"/>
      <c r="D22" s="17"/>
      <c r="E22" s="17"/>
      <c r="F22" s="17"/>
      <c r="G22" s="17"/>
      <c r="H22" s="51">
        <v>1691.55</v>
      </c>
      <c r="I22" s="52"/>
    </row>
    <row r="23" spans="1:9" x14ac:dyDescent="0.25">
      <c r="A23" s="16" t="s">
        <v>18</v>
      </c>
      <c r="B23" s="17"/>
      <c r="C23" s="17"/>
      <c r="D23" s="17"/>
      <c r="E23" s="17"/>
      <c r="F23" s="17"/>
      <c r="G23" s="17"/>
      <c r="H23" s="61">
        <v>22554</v>
      </c>
      <c r="I23" s="62"/>
    </row>
    <row r="24" spans="1:9" x14ac:dyDescent="0.25">
      <c r="A24" s="16" t="s">
        <v>19</v>
      </c>
      <c r="B24" s="17"/>
      <c r="C24" s="17"/>
      <c r="D24" s="17"/>
      <c r="E24" s="17"/>
      <c r="F24" s="17"/>
      <c r="G24" s="17"/>
      <c r="H24" s="63">
        <v>36539.35</v>
      </c>
      <c r="I24" s="64"/>
    </row>
    <row r="25" spans="1:9" ht="15.75" thickBot="1" x14ac:dyDescent="0.3">
      <c r="A25" s="16" t="s">
        <v>20</v>
      </c>
      <c r="B25" s="17"/>
      <c r="C25" s="17"/>
      <c r="D25" s="17"/>
      <c r="E25" s="17"/>
      <c r="F25" s="17"/>
      <c r="G25" s="17"/>
      <c r="H25" s="51">
        <v>11217.58</v>
      </c>
      <c r="I25" s="52"/>
    </row>
    <row r="26" spans="1:9" ht="15.75" thickBot="1" x14ac:dyDescent="0.3">
      <c r="A26" s="53" t="s">
        <v>21</v>
      </c>
      <c r="B26" s="54"/>
      <c r="C26" s="54"/>
      <c r="D26" s="54"/>
      <c r="E26" s="54"/>
      <c r="F26" s="54"/>
      <c r="G26" s="55"/>
      <c r="H26" s="56">
        <v>78671.48</v>
      </c>
      <c r="I26" s="57"/>
    </row>
    <row r="27" spans="1:9" ht="15.75" thickBot="1" x14ac:dyDescent="0.3">
      <c r="A27" s="58"/>
      <c r="B27" s="59"/>
      <c r="C27" s="59"/>
      <c r="D27" s="59"/>
      <c r="E27" s="59"/>
      <c r="F27" s="59"/>
      <c r="G27" s="60"/>
      <c r="H27" s="58"/>
      <c r="I27" s="60"/>
    </row>
    <row r="28" spans="1:9" ht="15.75" thickBot="1" x14ac:dyDescent="0.3">
      <c r="A28" s="33" t="s">
        <v>68</v>
      </c>
      <c r="B28" s="34"/>
      <c r="C28" s="34"/>
      <c r="D28" s="34"/>
      <c r="E28" s="34"/>
      <c r="F28" s="34"/>
      <c r="G28" s="34"/>
      <c r="H28" s="36">
        <v>0</v>
      </c>
      <c r="I28" s="37"/>
    </row>
    <row r="29" spans="1:9" x14ac:dyDescent="0.25">
      <c r="A29" s="45" t="s">
        <v>23</v>
      </c>
      <c r="B29" s="46"/>
      <c r="C29" s="46"/>
      <c r="D29" s="46"/>
      <c r="E29" s="46"/>
      <c r="F29" s="46"/>
      <c r="G29" s="47"/>
      <c r="H29" s="41">
        <v>0</v>
      </c>
      <c r="I29" s="42"/>
    </row>
    <row r="30" spans="1:9" ht="15.75" thickBot="1" x14ac:dyDescent="0.3">
      <c r="A30" s="105"/>
      <c r="B30" s="106"/>
      <c r="C30" s="106"/>
      <c r="D30" s="106"/>
      <c r="E30" s="106"/>
      <c r="F30" s="106"/>
      <c r="G30" s="107"/>
      <c r="H30" s="108"/>
      <c r="I30" s="109"/>
    </row>
    <row r="31" spans="1:9" x14ac:dyDescent="0.25">
      <c r="A31" s="88" t="s">
        <v>24</v>
      </c>
      <c r="B31" s="89"/>
      <c r="C31" s="89"/>
      <c r="D31" s="89"/>
      <c r="E31" s="89"/>
      <c r="F31" s="89"/>
      <c r="G31" s="90"/>
      <c r="H31" s="120">
        <v>4808.92</v>
      </c>
      <c r="I31" s="121"/>
    </row>
    <row r="32" spans="1:9" x14ac:dyDescent="0.25">
      <c r="A32" s="127" t="s">
        <v>25</v>
      </c>
      <c r="B32" s="128"/>
      <c r="C32" s="128"/>
      <c r="D32" s="128"/>
      <c r="E32" s="128"/>
      <c r="F32" s="128"/>
      <c r="G32" s="184"/>
      <c r="H32" s="99">
        <v>22057.05</v>
      </c>
      <c r="I32" s="205"/>
    </row>
    <row r="33" spans="1:9" ht="15.75" thickBot="1" x14ac:dyDescent="0.3">
      <c r="A33" s="208" t="s">
        <v>26</v>
      </c>
      <c r="B33" s="209"/>
      <c r="C33" s="209"/>
      <c r="D33" s="209"/>
      <c r="E33" s="209"/>
      <c r="F33" s="209"/>
      <c r="G33" s="210"/>
      <c r="H33" s="211">
        <v>19009.14</v>
      </c>
      <c r="I33" s="212"/>
    </row>
    <row r="34" spans="1:9" ht="15.75" thickBot="1" x14ac:dyDescent="0.3">
      <c r="A34" s="28"/>
      <c r="B34" s="29"/>
      <c r="C34" s="29"/>
      <c r="D34" s="29"/>
      <c r="E34" s="29"/>
      <c r="F34" s="29"/>
      <c r="G34" s="30"/>
      <c r="H34" s="31"/>
      <c r="I34" s="32"/>
    </row>
    <row r="35" spans="1:9" ht="15.75" thickBot="1" x14ac:dyDescent="0.3">
      <c r="A35" s="33" t="s">
        <v>27</v>
      </c>
      <c r="B35" s="34"/>
      <c r="C35" s="34"/>
      <c r="D35" s="34"/>
      <c r="E35" s="34"/>
      <c r="F35" s="34"/>
      <c r="G35" s="34"/>
      <c r="H35" s="133">
        <f>H11+H28</f>
        <v>87923.74</v>
      </c>
      <c r="I35" s="134"/>
    </row>
    <row r="36" spans="1:9" x14ac:dyDescent="0.25">
      <c r="A36" s="38"/>
      <c r="B36" s="39"/>
      <c r="C36" s="39"/>
      <c r="D36" s="39"/>
      <c r="E36" s="39"/>
      <c r="F36" s="39"/>
      <c r="G36" s="39"/>
      <c r="H36" s="38"/>
      <c r="I36" s="40"/>
    </row>
    <row r="37" spans="1:9" x14ac:dyDescent="0.25">
      <c r="A37" s="21" t="s">
        <v>50</v>
      </c>
      <c r="B37" s="22"/>
      <c r="C37" s="22"/>
      <c r="D37" s="22"/>
      <c r="E37" s="22"/>
      <c r="F37" s="22"/>
      <c r="G37" s="22"/>
      <c r="H37" s="19">
        <f>H4+H11-H26</f>
        <v>231003.91000000003</v>
      </c>
      <c r="I37" s="24"/>
    </row>
    <row r="38" spans="1:9" x14ac:dyDescent="0.25">
      <c r="A38" s="78" t="s">
        <v>51</v>
      </c>
      <c r="B38" s="79"/>
      <c r="C38" s="79"/>
      <c r="D38" s="79"/>
      <c r="E38" s="79"/>
      <c r="F38" s="79"/>
      <c r="G38" s="79"/>
      <c r="H38" s="19">
        <f>H6+H7-H8-H9</f>
        <v>8525.7299999999959</v>
      </c>
      <c r="I38" s="20"/>
    </row>
    <row r="39" spans="1:9" x14ac:dyDescent="0.25">
      <c r="A39" s="27" t="s">
        <v>59</v>
      </c>
      <c r="B39" s="22"/>
      <c r="C39" s="22"/>
      <c r="D39" s="22"/>
      <c r="E39" s="22"/>
      <c r="F39" s="22"/>
      <c r="G39" s="22"/>
      <c r="H39" s="19">
        <f>H31+H32-H33</f>
        <v>7856.8300000000017</v>
      </c>
      <c r="I39" s="20"/>
    </row>
    <row r="40" spans="1:9" x14ac:dyDescent="0.25">
      <c r="A40" s="127"/>
      <c r="B40" s="128"/>
      <c r="C40" s="128"/>
      <c r="D40" s="128"/>
      <c r="E40" s="128"/>
      <c r="F40" s="128"/>
      <c r="G40" s="27"/>
      <c r="H40" s="76"/>
      <c r="I40" s="24"/>
    </row>
    <row r="41" spans="1:9" x14ac:dyDescent="0.25">
      <c r="A41" s="11" t="s">
        <v>31</v>
      </c>
      <c r="B41" s="12"/>
      <c r="C41" s="12"/>
      <c r="D41" s="12"/>
      <c r="E41" s="12"/>
      <c r="F41" s="12"/>
      <c r="G41" s="129"/>
      <c r="H41" s="14"/>
      <c r="I41" s="15"/>
    </row>
    <row r="42" spans="1:9" x14ac:dyDescent="0.25">
      <c r="A42" s="16" t="s">
        <v>32</v>
      </c>
      <c r="B42" s="17"/>
      <c r="C42" s="17"/>
      <c r="D42" s="17"/>
      <c r="E42" s="17"/>
      <c r="F42" s="17"/>
      <c r="G42" s="17"/>
      <c r="H42" s="19">
        <v>13.5</v>
      </c>
      <c r="I42" s="20"/>
    </row>
    <row r="43" spans="1:9" ht="15.75" thickBot="1" x14ac:dyDescent="0.3">
      <c r="A43" s="2" t="s">
        <v>33</v>
      </c>
      <c r="B43" s="3"/>
      <c r="C43" s="3"/>
      <c r="D43" s="3"/>
      <c r="E43" s="3"/>
      <c r="F43" s="3"/>
      <c r="G43" s="3"/>
      <c r="H43" s="192">
        <f>(H7+H11+H32)/(H8+H9+H26+H33)*H42</f>
        <v>14.63053339740404</v>
      </c>
      <c r="I43" s="193"/>
    </row>
    <row r="46" spans="1:9" x14ac:dyDescent="0.25">
      <c r="A46" s="7" t="s">
        <v>34</v>
      </c>
      <c r="B46" s="7"/>
      <c r="C46" s="7"/>
      <c r="G46" s="7" t="s">
        <v>35</v>
      </c>
      <c r="H46" s="7"/>
      <c r="I46" s="7"/>
    </row>
  </sheetData>
  <mergeCells count="84">
    <mergeCell ref="A42:G42"/>
    <mergeCell ref="H42:I42"/>
    <mergeCell ref="A43:G43"/>
    <mergeCell ref="H43:I43"/>
    <mergeCell ref="A46:C46"/>
    <mergeCell ref="G46:I46"/>
    <mergeCell ref="A39:G39"/>
    <mergeCell ref="H39:I39"/>
    <mergeCell ref="A40:G40"/>
    <mergeCell ref="H40:I40"/>
    <mergeCell ref="A41:G41"/>
    <mergeCell ref="H41:I41"/>
    <mergeCell ref="A36:G36"/>
    <mergeCell ref="H36:I36"/>
    <mergeCell ref="A37:G37"/>
    <mergeCell ref="H37:I37"/>
    <mergeCell ref="A38:G38"/>
    <mergeCell ref="H38:I38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4:G14"/>
    <mergeCell ref="H14:I14"/>
    <mergeCell ref="A15:G16"/>
    <mergeCell ref="H15:I16"/>
    <mergeCell ref="A17:G17"/>
    <mergeCell ref="H17:I17"/>
    <mergeCell ref="A11:G11"/>
    <mergeCell ref="H11:I11"/>
    <mergeCell ref="A12:G12"/>
    <mergeCell ref="H12:I12"/>
    <mergeCell ref="A13:G13"/>
    <mergeCell ref="H13:I13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O13" sqref="O13"/>
    </sheetView>
  </sheetViews>
  <sheetFormatPr defaultRowHeight="15" x14ac:dyDescent="0.25"/>
  <sheetData>
    <row r="1" spans="1:9" ht="18.75" x14ac:dyDescent="0.3">
      <c r="A1" s="84" t="s">
        <v>98</v>
      </c>
      <c r="B1" s="84"/>
      <c r="C1" s="84"/>
      <c r="D1" s="84"/>
      <c r="E1" s="84"/>
      <c r="F1" s="84"/>
      <c r="G1" s="84"/>
      <c r="H1" s="84"/>
      <c r="I1" s="84"/>
    </row>
    <row r="2" spans="1:9" ht="15.75" thickBot="1" x14ac:dyDescent="0.3">
      <c r="C2" s="85" t="s">
        <v>62</v>
      </c>
      <c r="D2" s="85"/>
      <c r="E2" s="85"/>
      <c r="F2" s="85"/>
    </row>
    <row r="3" spans="1:9" ht="15.75" thickBot="1" x14ac:dyDescent="0.3">
      <c r="A3" s="58"/>
      <c r="B3" s="59"/>
      <c r="C3" s="59"/>
      <c r="D3" s="59"/>
      <c r="E3" s="59"/>
      <c r="F3" s="59"/>
      <c r="G3" s="60"/>
      <c r="H3" s="113" t="s">
        <v>2</v>
      </c>
      <c r="I3" s="114"/>
    </row>
    <row r="4" spans="1:9" x14ac:dyDescent="0.25">
      <c r="A4" s="21" t="s">
        <v>3</v>
      </c>
      <c r="B4" s="22"/>
      <c r="C4" s="22"/>
      <c r="D4" s="22"/>
      <c r="E4" s="22"/>
      <c r="F4" s="22"/>
      <c r="G4" s="23"/>
      <c r="H4" s="25">
        <v>22020.63</v>
      </c>
      <c r="I4" s="116"/>
    </row>
    <row r="5" spans="1:9" x14ac:dyDescent="0.25">
      <c r="A5" s="76"/>
      <c r="B5" s="77"/>
      <c r="C5" s="77"/>
      <c r="D5" s="77"/>
      <c r="E5" s="77"/>
      <c r="F5" s="77"/>
      <c r="G5" s="24"/>
      <c r="H5" s="19"/>
      <c r="I5" s="20"/>
    </row>
    <row r="6" spans="1:9" x14ac:dyDescent="0.25">
      <c r="A6" s="21" t="s">
        <v>77</v>
      </c>
      <c r="B6" s="22"/>
      <c r="C6" s="22"/>
      <c r="D6" s="22"/>
      <c r="E6" s="22"/>
      <c r="F6" s="22"/>
      <c r="G6" s="23"/>
      <c r="H6" s="19">
        <v>4085.17</v>
      </c>
      <c r="I6" s="20"/>
    </row>
    <row r="7" spans="1:9" x14ac:dyDescent="0.25">
      <c r="A7" s="81" t="s">
        <v>5</v>
      </c>
      <c r="B7" s="82"/>
      <c r="C7" s="82"/>
      <c r="D7" s="82"/>
      <c r="E7" s="82"/>
      <c r="F7" s="82"/>
      <c r="G7" s="83"/>
      <c r="H7" s="74">
        <v>291576.5</v>
      </c>
      <c r="I7" s="75"/>
    </row>
    <row r="8" spans="1:9" x14ac:dyDescent="0.25">
      <c r="A8" s="153" t="s">
        <v>6</v>
      </c>
      <c r="B8" s="154"/>
      <c r="C8" s="154"/>
      <c r="D8" s="154"/>
      <c r="E8" s="154"/>
      <c r="F8" s="154"/>
      <c r="G8" s="155"/>
      <c r="H8" s="74">
        <v>261934.74</v>
      </c>
      <c r="I8" s="75"/>
    </row>
    <row r="9" spans="1:9" x14ac:dyDescent="0.25">
      <c r="A9" s="11" t="s">
        <v>7</v>
      </c>
      <c r="B9" s="12"/>
      <c r="C9" s="12"/>
      <c r="D9" s="12"/>
      <c r="E9" s="12"/>
      <c r="F9" s="12"/>
      <c r="G9" s="13"/>
      <c r="H9" s="74">
        <v>9360</v>
      </c>
      <c r="I9" s="75"/>
    </row>
    <row r="10" spans="1:9" ht="15.75" thickBot="1" x14ac:dyDescent="0.3">
      <c r="A10" s="76"/>
      <c r="B10" s="77"/>
      <c r="C10" s="77"/>
      <c r="D10" s="77"/>
      <c r="E10" s="77"/>
      <c r="F10" s="77"/>
      <c r="G10" s="24"/>
      <c r="H10" s="19"/>
      <c r="I10" s="20"/>
    </row>
    <row r="11" spans="1:9" ht="15.75" thickBot="1" x14ac:dyDescent="0.3">
      <c r="A11" s="53" t="s">
        <v>8</v>
      </c>
      <c r="B11" s="54"/>
      <c r="C11" s="54"/>
      <c r="D11" s="54"/>
      <c r="E11" s="54"/>
      <c r="F11" s="54"/>
      <c r="G11" s="55"/>
      <c r="H11" s="56">
        <f>H12+H13+H20+H22+H23+H24+H25+H14</f>
        <v>434895.39999999997</v>
      </c>
      <c r="I11" s="71"/>
    </row>
    <row r="12" spans="1:9" x14ac:dyDescent="0.25">
      <c r="A12" s="45" t="s">
        <v>40</v>
      </c>
      <c r="B12" s="46"/>
      <c r="C12" s="46"/>
      <c r="D12" s="46"/>
      <c r="E12" s="46"/>
      <c r="F12" s="46"/>
      <c r="G12" s="47"/>
      <c r="H12" s="72">
        <v>9302.31</v>
      </c>
      <c r="I12" s="73"/>
    </row>
    <row r="13" spans="1:9" x14ac:dyDescent="0.25">
      <c r="A13" s="11" t="s">
        <v>10</v>
      </c>
      <c r="B13" s="12"/>
      <c r="C13" s="12"/>
      <c r="D13" s="12"/>
      <c r="E13" s="12"/>
      <c r="F13" s="12"/>
      <c r="G13" s="13"/>
      <c r="H13" s="14">
        <v>693.78</v>
      </c>
      <c r="I13" s="15"/>
    </row>
    <row r="14" spans="1:9" x14ac:dyDescent="0.25">
      <c r="A14" s="11" t="s">
        <v>11</v>
      </c>
      <c r="B14" s="12"/>
      <c r="C14" s="12"/>
      <c r="D14" s="12"/>
      <c r="E14" s="12"/>
      <c r="F14" s="12"/>
      <c r="G14" s="13"/>
      <c r="H14" s="14">
        <v>4301.1099999999997</v>
      </c>
      <c r="I14" s="15"/>
    </row>
    <row r="15" spans="1:9" x14ac:dyDescent="0.25">
      <c r="A15" s="65" t="s">
        <v>12</v>
      </c>
      <c r="B15" s="66"/>
      <c r="C15" s="66"/>
      <c r="D15" s="66"/>
      <c r="E15" s="66"/>
      <c r="F15" s="66"/>
      <c r="G15" s="67"/>
      <c r="H15" s="14"/>
      <c r="I15" s="15"/>
    </row>
    <row r="16" spans="1:9" x14ac:dyDescent="0.25">
      <c r="A16" s="65"/>
      <c r="B16" s="66"/>
      <c r="C16" s="66"/>
      <c r="D16" s="66"/>
      <c r="E16" s="66"/>
      <c r="F16" s="66"/>
      <c r="G16" s="67"/>
      <c r="H16" s="14"/>
      <c r="I16" s="15"/>
    </row>
    <row r="17" spans="1:9" x14ac:dyDescent="0.25">
      <c r="A17" s="11" t="s">
        <v>72</v>
      </c>
      <c r="B17" s="12"/>
      <c r="C17" s="12"/>
      <c r="D17" s="12"/>
      <c r="E17" s="12"/>
      <c r="F17" s="12"/>
      <c r="G17" s="13"/>
      <c r="H17" s="14">
        <v>0</v>
      </c>
      <c r="I17" s="15"/>
    </row>
    <row r="18" spans="1:9" x14ac:dyDescent="0.25">
      <c r="A18" s="68" t="s">
        <v>13</v>
      </c>
      <c r="B18" s="69"/>
      <c r="C18" s="69"/>
      <c r="D18" s="69"/>
      <c r="E18" s="69"/>
      <c r="F18" s="69"/>
      <c r="G18" s="70"/>
      <c r="H18" s="14">
        <v>0</v>
      </c>
      <c r="I18" s="15"/>
    </row>
    <row r="19" spans="1:9" x14ac:dyDescent="0.25">
      <c r="A19" s="11" t="s">
        <v>14</v>
      </c>
      <c r="B19" s="12"/>
      <c r="C19" s="12"/>
      <c r="D19" s="12"/>
      <c r="E19" s="12"/>
      <c r="F19" s="12"/>
      <c r="G19" s="13"/>
      <c r="H19" s="61"/>
      <c r="I19" s="62"/>
    </row>
    <row r="20" spans="1:9" x14ac:dyDescent="0.25">
      <c r="A20" s="16" t="s">
        <v>15</v>
      </c>
      <c r="B20" s="17"/>
      <c r="C20" s="17"/>
      <c r="D20" s="17"/>
      <c r="E20" s="17"/>
      <c r="F20" s="17"/>
      <c r="G20" s="18"/>
      <c r="H20" s="61">
        <v>1210</v>
      </c>
      <c r="I20" s="62"/>
    </row>
    <row r="21" spans="1:9" x14ac:dyDescent="0.25">
      <c r="A21" s="16" t="s">
        <v>16</v>
      </c>
      <c r="B21" s="17"/>
      <c r="C21" s="17"/>
      <c r="D21" s="17"/>
      <c r="E21" s="17"/>
      <c r="F21" s="17"/>
      <c r="G21" s="18"/>
      <c r="H21" s="63"/>
      <c r="I21" s="64"/>
    </row>
    <row r="22" spans="1:9" x14ac:dyDescent="0.25">
      <c r="A22" s="16" t="s">
        <v>17</v>
      </c>
      <c r="B22" s="17"/>
      <c r="C22" s="17"/>
      <c r="D22" s="17"/>
      <c r="E22" s="17"/>
      <c r="F22" s="17"/>
      <c r="G22" s="18"/>
      <c r="H22" s="51">
        <v>9154.76</v>
      </c>
      <c r="I22" s="52"/>
    </row>
    <row r="23" spans="1:9" x14ac:dyDescent="0.25">
      <c r="A23" s="16" t="s">
        <v>18</v>
      </c>
      <c r="B23" s="17"/>
      <c r="C23" s="17"/>
      <c r="D23" s="17"/>
      <c r="E23" s="17"/>
      <c r="F23" s="17"/>
      <c r="G23" s="18"/>
      <c r="H23" s="61">
        <v>103281.12</v>
      </c>
      <c r="I23" s="62"/>
    </row>
    <row r="24" spans="1:9" x14ac:dyDescent="0.25">
      <c r="A24" s="16" t="s">
        <v>19</v>
      </c>
      <c r="B24" s="17"/>
      <c r="C24" s="17"/>
      <c r="D24" s="17"/>
      <c r="E24" s="17"/>
      <c r="F24" s="17"/>
      <c r="G24" s="18"/>
      <c r="H24" s="61">
        <v>234852.58</v>
      </c>
      <c r="I24" s="62"/>
    </row>
    <row r="25" spans="1:9" ht="15.75" thickBot="1" x14ac:dyDescent="0.3">
      <c r="A25" s="16" t="s">
        <v>20</v>
      </c>
      <c r="B25" s="17"/>
      <c r="C25" s="17"/>
      <c r="D25" s="17"/>
      <c r="E25" s="17"/>
      <c r="F25" s="17"/>
      <c r="G25" s="18"/>
      <c r="H25" s="51">
        <v>72099.740000000005</v>
      </c>
      <c r="I25" s="52"/>
    </row>
    <row r="26" spans="1:9" ht="15.75" thickBot="1" x14ac:dyDescent="0.3">
      <c r="A26" s="53" t="s">
        <v>99</v>
      </c>
      <c r="B26" s="54"/>
      <c r="C26" s="54"/>
      <c r="D26" s="54"/>
      <c r="E26" s="54"/>
      <c r="F26" s="54"/>
      <c r="G26" s="55"/>
      <c r="H26" s="56">
        <v>452535.2</v>
      </c>
      <c r="I26" s="57"/>
    </row>
    <row r="27" spans="1:9" ht="15.75" thickBot="1" x14ac:dyDescent="0.3">
      <c r="A27" s="58"/>
      <c r="B27" s="59"/>
      <c r="C27" s="59"/>
      <c r="D27" s="59"/>
      <c r="E27" s="59"/>
      <c r="F27" s="59"/>
      <c r="G27" s="60"/>
      <c r="H27" s="58"/>
      <c r="I27" s="60"/>
    </row>
    <row r="28" spans="1:9" ht="15.75" thickBot="1" x14ac:dyDescent="0.3">
      <c r="A28" s="33" t="s">
        <v>22</v>
      </c>
      <c r="B28" s="34"/>
      <c r="C28" s="34"/>
      <c r="D28" s="34"/>
      <c r="E28" s="34"/>
      <c r="F28" s="34"/>
      <c r="G28" s="34"/>
      <c r="H28" s="36">
        <v>0</v>
      </c>
      <c r="I28" s="114"/>
    </row>
    <row r="29" spans="1:9" ht="15.75" thickBot="1" x14ac:dyDescent="0.3">
      <c r="A29" s="48"/>
      <c r="B29" s="49"/>
      <c r="C29" s="49"/>
      <c r="D29" s="49"/>
      <c r="E29" s="49"/>
      <c r="F29" s="49"/>
      <c r="G29" s="50"/>
      <c r="H29" s="48"/>
      <c r="I29" s="50"/>
    </row>
    <row r="30" spans="1:9" ht="15.75" thickBot="1" x14ac:dyDescent="0.3">
      <c r="A30" s="33" t="s">
        <v>27</v>
      </c>
      <c r="B30" s="34"/>
      <c r="C30" s="34"/>
      <c r="D30" s="34"/>
      <c r="E30" s="34"/>
      <c r="F30" s="34"/>
      <c r="G30" s="35"/>
      <c r="H30" s="36">
        <f>H11+H28</f>
        <v>434895.39999999997</v>
      </c>
      <c r="I30" s="37"/>
    </row>
    <row r="31" spans="1:9" ht="15.75" thickBot="1" x14ac:dyDescent="0.3">
      <c r="A31" s="38"/>
      <c r="B31" s="39"/>
      <c r="C31" s="39"/>
      <c r="D31" s="39"/>
      <c r="E31" s="39"/>
      <c r="F31" s="39"/>
      <c r="G31" s="39"/>
      <c r="H31" s="58"/>
      <c r="I31" s="60"/>
    </row>
    <row r="32" spans="1:9" x14ac:dyDescent="0.25">
      <c r="A32" s="159" t="s">
        <v>24</v>
      </c>
      <c r="B32" s="160"/>
      <c r="C32" s="160"/>
      <c r="D32" s="160"/>
      <c r="E32" s="160"/>
      <c r="F32" s="160"/>
      <c r="G32" s="213"/>
      <c r="H32" s="198">
        <v>18328.689999999999</v>
      </c>
      <c r="I32" s="214"/>
    </row>
    <row r="33" spans="1:9" x14ac:dyDescent="0.25">
      <c r="A33" s="21" t="s">
        <v>25</v>
      </c>
      <c r="B33" s="22"/>
      <c r="C33" s="22"/>
      <c r="D33" s="22"/>
      <c r="E33" s="22"/>
      <c r="F33" s="22"/>
      <c r="G33" s="23"/>
      <c r="H33" s="76">
        <v>91048.320000000007</v>
      </c>
      <c r="I33" s="24"/>
    </row>
    <row r="34" spans="1:9" ht="15.75" thickBot="1" x14ac:dyDescent="0.3">
      <c r="A34" s="117" t="s">
        <v>26</v>
      </c>
      <c r="B34" s="118"/>
      <c r="C34" s="118"/>
      <c r="D34" s="118"/>
      <c r="E34" s="118"/>
      <c r="F34" s="118"/>
      <c r="G34" s="118"/>
      <c r="H34" s="161">
        <v>88240.79</v>
      </c>
      <c r="I34" s="162"/>
    </row>
    <row r="35" spans="1:9" x14ac:dyDescent="0.25">
      <c r="A35" s="41"/>
      <c r="B35" s="215"/>
      <c r="C35" s="215"/>
      <c r="D35" s="215"/>
      <c r="E35" s="215"/>
      <c r="F35" s="215"/>
      <c r="G35" s="42"/>
      <c r="H35" s="41"/>
      <c r="I35" s="42"/>
    </row>
    <row r="36" spans="1:9" x14ac:dyDescent="0.25">
      <c r="A36" s="21" t="s">
        <v>100</v>
      </c>
      <c r="B36" s="22"/>
      <c r="C36" s="22"/>
      <c r="D36" s="22"/>
      <c r="E36" s="22"/>
      <c r="F36" s="22"/>
      <c r="G36" s="22"/>
      <c r="H36" s="19">
        <f>H4+H11-H26</f>
        <v>4380.8299999999581</v>
      </c>
      <c r="I36" s="20"/>
    </row>
    <row r="37" spans="1:9" x14ac:dyDescent="0.25">
      <c r="A37" s="21" t="s">
        <v>101</v>
      </c>
      <c r="B37" s="22"/>
      <c r="C37" s="22"/>
      <c r="D37" s="22"/>
      <c r="E37" s="22"/>
      <c r="F37" s="22"/>
      <c r="G37" s="22"/>
      <c r="H37" s="19">
        <f>H7-H8-H6-H9</f>
        <v>16196.590000000011</v>
      </c>
      <c r="I37" s="20"/>
    </row>
    <row r="38" spans="1:9" x14ac:dyDescent="0.25">
      <c r="A38" s="27" t="s">
        <v>59</v>
      </c>
      <c r="B38" s="22"/>
      <c r="C38" s="22"/>
      <c r="D38" s="22"/>
      <c r="E38" s="22"/>
      <c r="F38" s="22"/>
      <c r="G38" s="22"/>
      <c r="H38" s="19">
        <f>H32+H33-H34</f>
        <v>21136.220000000016</v>
      </c>
      <c r="I38" s="20"/>
    </row>
    <row r="39" spans="1:9" x14ac:dyDescent="0.25">
      <c r="A39" s="21"/>
      <c r="B39" s="22"/>
      <c r="C39" s="22"/>
      <c r="D39" s="22"/>
      <c r="E39" s="22"/>
      <c r="F39" s="22"/>
      <c r="G39" s="22"/>
      <c r="H39" s="173"/>
      <c r="I39" s="174"/>
    </row>
    <row r="40" spans="1:9" x14ac:dyDescent="0.25">
      <c r="A40" s="16" t="s">
        <v>32</v>
      </c>
      <c r="B40" s="17"/>
      <c r="C40" s="17"/>
      <c r="D40" s="17"/>
      <c r="E40" s="17"/>
      <c r="F40" s="17"/>
      <c r="G40" s="17"/>
      <c r="H40" s="25">
        <v>13.5</v>
      </c>
      <c r="I40" s="26"/>
    </row>
    <row r="41" spans="1:9" ht="15.75" thickBot="1" x14ac:dyDescent="0.3">
      <c r="A41" s="2" t="s">
        <v>33</v>
      </c>
      <c r="B41" s="3"/>
      <c r="C41" s="3"/>
      <c r="D41" s="3"/>
      <c r="E41" s="3"/>
      <c r="F41" s="3"/>
      <c r="G41" s="3"/>
      <c r="H41" s="5">
        <f>(H7+H11+H33)/(H8+H9+H26+H34)*H40</f>
        <v>13.59059323564094</v>
      </c>
      <c r="I41" s="6"/>
    </row>
    <row r="45" spans="1:9" x14ac:dyDescent="0.25">
      <c r="A45" s="7" t="s">
        <v>34</v>
      </c>
      <c r="B45" s="7"/>
      <c r="C45" s="7"/>
      <c r="G45" s="7" t="s">
        <v>35</v>
      </c>
      <c r="H45" s="7"/>
      <c r="I45" s="7"/>
    </row>
  </sheetData>
  <mergeCells count="80">
    <mergeCell ref="A45:C45"/>
    <mergeCell ref="G45:I45"/>
    <mergeCell ref="A39:G39"/>
    <mergeCell ref="H39:I39"/>
    <mergeCell ref="A40:G40"/>
    <mergeCell ref="H40:I40"/>
    <mergeCell ref="A41:G41"/>
    <mergeCell ref="H41:I41"/>
    <mergeCell ref="A36:G36"/>
    <mergeCell ref="H36:I36"/>
    <mergeCell ref="A37:G37"/>
    <mergeCell ref="H37:I37"/>
    <mergeCell ref="A38:G38"/>
    <mergeCell ref="H38:I38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4:G14"/>
    <mergeCell ref="H14:I14"/>
    <mergeCell ref="A15:G16"/>
    <mergeCell ref="H15:I16"/>
    <mergeCell ref="A17:G17"/>
    <mergeCell ref="H17:I17"/>
    <mergeCell ref="A11:G11"/>
    <mergeCell ref="H11:I11"/>
    <mergeCell ref="A12:G12"/>
    <mergeCell ref="H12:I12"/>
    <mergeCell ref="A13:G13"/>
    <mergeCell ref="H13:I13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P16" sqref="P16"/>
    </sheetView>
  </sheetViews>
  <sheetFormatPr defaultRowHeight="15" x14ac:dyDescent="0.25"/>
  <sheetData>
    <row r="1" spans="1:9" ht="18.75" x14ac:dyDescent="0.3">
      <c r="A1" s="84" t="s">
        <v>102</v>
      </c>
      <c r="B1" s="84"/>
      <c r="C1" s="84"/>
      <c r="D1" s="84"/>
      <c r="E1" s="84"/>
      <c r="F1" s="84"/>
      <c r="G1" s="84"/>
      <c r="H1" s="84"/>
      <c r="I1" s="84"/>
    </row>
    <row r="2" spans="1:9" ht="15.75" thickBot="1" x14ac:dyDescent="0.3">
      <c r="C2" s="85" t="s">
        <v>62</v>
      </c>
      <c r="D2" s="85"/>
      <c r="E2" s="85"/>
      <c r="F2" s="85"/>
    </row>
    <row r="3" spans="1:9" ht="15.75" thickBot="1" x14ac:dyDescent="0.3">
      <c r="A3" s="58"/>
      <c r="B3" s="59"/>
      <c r="C3" s="59"/>
      <c r="D3" s="59"/>
      <c r="E3" s="59"/>
      <c r="F3" s="59"/>
      <c r="G3" s="59"/>
      <c r="H3" s="113" t="s">
        <v>2</v>
      </c>
      <c r="I3" s="114"/>
    </row>
    <row r="4" spans="1:9" x14ac:dyDescent="0.25">
      <c r="A4" s="21" t="s">
        <v>67</v>
      </c>
      <c r="B4" s="22"/>
      <c r="C4" s="22"/>
      <c r="D4" s="22"/>
      <c r="E4" s="22"/>
      <c r="F4" s="22"/>
      <c r="G4" s="22"/>
      <c r="H4" s="143">
        <v>235102</v>
      </c>
      <c r="I4" s="144"/>
    </row>
    <row r="5" spans="1:9" x14ac:dyDescent="0.25">
      <c r="A5" s="51"/>
      <c r="B5" s="147"/>
      <c r="C5" s="147"/>
      <c r="D5" s="147"/>
      <c r="E5" s="147"/>
      <c r="F5" s="147"/>
      <c r="G5" s="147"/>
      <c r="H5" s="76"/>
      <c r="I5" s="24"/>
    </row>
    <row r="6" spans="1:9" x14ac:dyDescent="0.25">
      <c r="A6" s="27" t="s">
        <v>103</v>
      </c>
      <c r="B6" s="22"/>
      <c r="C6" s="22"/>
      <c r="D6" s="22"/>
      <c r="E6" s="22"/>
      <c r="F6" s="22"/>
      <c r="G6" s="22"/>
      <c r="H6" s="19">
        <v>266636.34999999998</v>
      </c>
      <c r="I6" s="20"/>
    </row>
    <row r="7" spans="1:9" x14ac:dyDescent="0.25">
      <c r="A7" s="82" t="s">
        <v>5</v>
      </c>
      <c r="B7" s="82"/>
      <c r="C7" s="82"/>
      <c r="D7" s="82"/>
      <c r="E7" s="82"/>
      <c r="F7" s="82"/>
      <c r="G7" s="83"/>
      <c r="H7" s="74">
        <v>189920.19</v>
      </c>
      <c r="I7" s="75"/>
    </row>
    <row r="8" spans="1:9" x14ac:dyDescent="0.25">
      <c r="A8" s="153" t="s">
        <v>6</v>
      </c>
      <c r="B8" s="154"/>
      <c r="C8" s="154"/>
      <c r="D8" s="154"/>
      <c r="E8" s="154"/>
      <c r="F8" s="154"/>
      <c r="G8" s="216"/>
      <c r="H8" s="203">
        <v>163913.13</v>
      </c>
      <c r="I8" s="204"/>
    </row>
    <row r="9" spans="1:9" x14ac:dyDescent="0.25">
      <c r="A9" s="153" t="s">
        <v>7</v>
      </c>
      <c r="B9" s="154"/>
      <c r="C9" s="154"/>
      <c r="D9" s="154"/>
      <c r="E9" s="154"/>
      <c r="F9" s="154"/>
      <c r="G9" s="155"/>
      <c r="H9" s="61">
        <v>3840</v>
      </c>
      <c r="I9" s="62"/>
    </row>
    <row r="10" spans="1:9" ht="15.75" thickBot="1" x14ac:dyDescent="0.3">
      <c r="A10" s="76"/>
      <c r="B10" s="77"/>
      <c r="C10" s="77"/>
      <c r="D10" s="77"/>
      <c r="E10" s="77"/>
      <c r="F10" s="77"/>
      <c r="G10" s="77"/>
      <c r="H10" s="63"/>
      <c r="I10" s="64"/>
    </row>
    <row r="11" spans="1:9" ht="15.75" thickBot="1" x14ac:dyDescent="0.3">
      <c r="A11" s="53" t="s">
        <v>8</v>
      </c>
      <c r="B11" s="54"/>
      <c r="C11" s="54"/>
      <c r="D11" s="54"/>
      <c r="E11" s="54"/>
      <c r="F11" s="54"/>
      <c r="G11" s="141"/>
      <c r="H11" s="56">
        <f>H12+H13+H14+H15+H17+H18+H20+H21+H22+H23+H24+H25+H19</f>
        <v>393543.67</v>
      </c>
      <c r="I11" s="71"/>
    </row>
    <row r="12" spans="1:9" x14ac:dyDescent="0.25">
      <c r="A12" s="45" t="s">
        <v>104</v>
      </c>
      <c r="B12" s="46"/>
      <c r="C12" s="46"/>
      <c r="D12" s="46"/>
      <c r="E12" s="46"/>
      <c r="F12" s="46"/>
      <c r="G12" s="46"/>
      <c r="H12" s="72">
        <v>10281.49</v>
      </c>
      <c r="I12" s="73"/>
    </row>
    <row r="13" spans="1:9" x14ac:dyDescent="0.25">
      <c r="A13" s="11" t="s">
        <v>10</v>
      </c>
      <c r="B13" s="12"/>
      <c r="C13" s="12"/>
      <c r="D13" s="12"/>
      <c r="E13" s="12"/>
      <c r="F13" s="12"/>
      <c r="G13" s="129"/>
      <c r="H13" s="14">
        <v>693.78</v>
      </c>
      <c r="I13" s="15"/>
    </row>
    <row r="14" spans="1:9" x14ac:dyDescent="0.25">
      <c r="A14" s="11" t="s">
        <v>11</v>
      </c>
      <c r="B14" s="12"/>
      <c r="C14" s="12"/>
      <c r="D14" s="12"/>
      <c r="E14" s="12"/>
      <c r="F14" s="12"/>
      <c r="G14" s="129"/>
      <c r="H14" s="14">
        <v>4301.1099999999997</v>
      </c>
      <c r="I14" s="15"/>
    </row>
    <row r="15" spans="1:9" x14ac:dyDescent="0.25">
      <c r="A15" s="65" t="s">
        <v>12</v>
      </c>
      <c r="B15" s="66"/>
      <c r="C15" s="66"/>
      <c r="D15" s="66"/>
      <c r="E15" s="66"/>
      <c r="F15" s="66"/>
      <c r="G15" s="140"/>
      <c r="H15" s="14"/>
      <c r="I15" s="15"/>
    </row>
    <row r="16" spans="1:9" x14ac:dyDescent="0.25">
      <c r="A16" s="65"/>
      <c r="B16" s="66"/>
      <c r="C16" s="66"/>
      <c r="D16" s="66"/>
      <c r="E16" s="66"/>
      <c r="F16" s="66"/>
      <c r="G16" s="140"/>
      <c r="H16" s="14"/>
      <c r="I16" s="15"/>
    </row>
    <row r="17" spans="1:9" x14ac:dyDescent="0.25">
      <c r="A17" s="11" t="s">
        <v>48</v>
      </c>
      <c r="B17" s="12"/>
      <c r="C17" s="12"/>
      <c r="D17" s="12"/>
      <c r="E17" s="12"/>
      <c r="F17" s="12"/>
      <c r="G17" s="129"/>
      <c r="H17" s="14">
        <v>12000</v>
      </c>
      <c r="I17" s="15"/>
    </row>
    <row r="18" spans="1:9" x14ac:dyDescent="0.25">
      <c r="A18" s="68" t="s">
        <v>13</v>
      </c>
      <c r="B18" s="69"/>
      <c r="C18" s="69"/>
      <c r="D18" s="69"/>
      <c r="E18" s="69"/>
      <c r="F18" s="69"/>
      <c r="G18" s="139"/>
      <c r="H18" s="14">
        <v>0</v>
      </c>
      <c r="I18" s="15"/>
    </row>
    <row r="19" spans="1:9" x14ac:dyDescent="0.25">
      <c r="A19" s="11" t="s">
        <v>14</v>
      </c>
      <c r="B19" s="12"/>
      <c r="C19" s="12"/>
      <c r="D19" s="12"/>
      <c r="E19" s="12"/>
      <c r="F19" s="12"/>
      <c r="G19" s="129"/>
      <c r="H19" s="61">
        <v>6942.4</v>
      </c>
      <c r="I19" s="62"/>
    </row>
    <row r="20" spans="1:9" x14ac:dyDescent="0.25">
      <c r="A20" s="16" t="s">
        <v>15</v>
      </c>
      <c r="B20" s="17"/>
      <c r="C20" s="17"/>
      <c r="D20" s="17"/>
      <c r="E20" s="17"/>
      <c r="F20" s="17"/>
      <c r="G20" s="17"/>
      <c r="H20" s="61">
        <v>2080</v>
      </c>
      <c r="I20" s="62"/>
    </row>
    <row r="21" spans="1:9" x14ac:dyDescent="0.25">
      <c r="A21" s="16" t="s">
        <v>16</v>
      </c>
      <c r="B21" s="17"/>
      <c r="C21" s="17"/>
      <c r="D21" s="17"/>
      <c r="E21" s="17"/>
      <c r="F21" s="17"/>
      <c r="G21" s="17"/>
      <c r="H21" s="63"/>
      <c r="I21" s="64"/>
    </row>
    <row r="22" spans="1:9" x14ac:dyDescent="0.25">
      <c r="A22" s="16" t="s">
        <v>17</v>
      </c>
      <c r="B22" s="17"/>
      <c r="C22" s="17"/>
      <c r="D22" s="17"/>
      <c r="E22" s="17"/>
      <c r="F22" s="17"/>
      <c r="G22" s="17"/>
      <c r="H22" s="51">
        <v>4934.8599999999997</v>
      </c>
      <c r="I22" s="52"/>
    </row>
    <row r="23" spans="1:9" x14ac:dyDescent="0.25">
      <c r="A23" s="16" t="s">
        <v>18</v>
      </c>
      <c r="B23" s="17"/>
      <c r="C23" s="17"/>
      <c r="D23" s="17"/>
      <c r="E23" s="17"/>
      <c r="F23" s="17"/>
      <c r="G23" s="17"/>
      <c r="H23" s="61">
        <v>63954</v>
      </c>
      <c r="I23" s="62"/>
    </row>
    <row r="24" spans="1:9" x14ac:dyDescent="0.25">
      <c r="A24" s="16" t="s">
        <v>19</v>
      </c>
      <c r="B24" s="17"/>
      <c r="C24" s="17"/>
      <c r="D24" s="17"/>
      <c r="E24" s="17"/>
      <c r="F24" s="17"/>
      <c r="G24" s="17"/>
      <c r="H24" s="63">
        <v>220624.35</v>
      </c>
      <c r="I24" s="64"/>
    </row>
    <row r="25" spans="1:9" ht="15.75" thickBot="1" x14ac:dyDescent="0.3">
      <c r="A25" s="16" t="s">
        <v>20</v>
      </c>
      <c r="B25" s="17"/>
      <c r="C25" s="17"/>
      <c r="D25" s="17"/>
      <c r="E25" s="17"/>
      <c r="F25" s="17"/>
      <c r="G25" s="17"/>
      <c r="H25" s="91">
        <v>67731.679999999993</v>
      </c>
      <c r="I25" s="92"/>
    </row>
    <row r="26" spans="1:9" ht="15.75" thickBot="1" x14ac:dyDescent="0.3">
      <c r="A26" s="53" t="s">
        <v>21</v>
      </c>
      <c r="B26" s="54"/>
      <c r="C26" s="54"/>
      <c r="D26" s="54"/>
      <c r="E26" s="54"/>
      <c r="F26" s="54"/>
      <c r="G26" s="55"/>
      <c r="H26" s="95">
        <v>412171.84</v>
      </c>
      <c r="I26" s="96"/>
    </row>
    <row r="27" spans="1:9" ht="15.75" thickBot="1" x14ac:dyDescent="0.3">
      <c r="A27" s="58"/>
      <c r="B27" s="59"/>
      <c r="C27" s="59"/>
      <c r="D27" s="59"/>
      <c r="E27" s="59"/>
      <c r="F27" s="59"/>
      <c r="G27" s="60"/>
      <c r="H27" s="58"/>
      <c r="I27" s="60"/>
    </row>
    <row r="28" spans="1:9" ht="15.75" thickBot="1" x14ac:dyDescent="0.3">
      <c r="A28" s="33" t="s">
        <v>22</v>
      </c>
      <c r="B28" s="34"/>
      <c r="C28" s="34"/>
      <c r="D28" s="34"/>
      <c r="E28" s="34"/>
      <c r="F28" s="34"/>
      <c r="G28" s="34"/>
      <c r="H28" s="36">
        <v>0</v>
      </c>
      <c r="I28" s="37"/>
    </row>
    <row r="29" spans="1:9" x14ac:dyDescent="0.25">
      <c r="A29" s="45" t="s">
        <v>23</v>
      </c>
      <c r="B29" s="46"/>
      <c r="C29" s="46"/>
      <c r="D29" s="46"/>
      <c r="E29" s="46"/>
      <c r="F29" s="46"/>
      <c r="G29" s="47"/>
      <c r="H29" s="175"/>
      <c r="I29" s="176"/>
    </row>
    <row r="30" spans="1:9" ht="15.75" thickBot="1" x14ac:dyDescent="0.3">
      <c r="A30" s="125"/>
      <c r="B30" s="181"/>
      <c r="C30" s="181"/>
      <c r="D30" s="181"/>
      <c r="E30" s="181"/>
      <c r="F30" s="181"/>
      <c r="G30" s="126"/>
      <c r="H30" s="108"/>
      <c r="I30" s="109"/>
    </row>
    <row r="31" spans="1:9" x14ac:dyDescent="0.25">
      <c r="A31" s="88" t="s">
        <v>24</v>
      </c>
      <c r="B31" s="89"/>
      <c r="C31" s="89"/>
      <c r="D31" s="89"/>
      <c r="E31" s="89"/>
      <c r="F31" s="89"/>
      <c r="G31" s="90"/>
      <c r="H31" s="120">
        <v>17626.63</v>
      </c>
      <c r="I31" s="121"/>
    </row>
    <row r="32" spans="1:9" x14ac:dyDescent="0.25">
      <c r="A32" s="127" t="s">
        <v>25</v>
      </c>
      <c r="B32" s="128"/>
      <c r="C32" s="128"/>
      <c r="D32" s="128"/>
      <c r="E32" s="128"/>
      <c r="F32" s="128"/>
      <c r="G32" s="184"/>
      <c r="H32" s="99">
        <v>64251.839999999997</v>
      </c>
      <c r="I32" s="205"/>
    </row>
    <row r="33" spans="1:9" ht="15.75" thickBot="1" x14ac:dyDescent="0.3">
      <c r="A33" s="185" t="s">
        <v>26</v>
      </c>
      <c r="B33" s="186"/>
      <c r="C33" s="186"/>
      <c r="D33" s="186"/>
      <c r="E33" s="186"/>
      <c r="F33" s="186"/>
      <c r="G33" s="187"/>
      <c r="H33" s="188">
        <v>60244.55</v>
      </c>
      <c r="I33" s="189"/>
    </row>
    <row r="34" spans="1:9" ht="15.75" thickBot="1" x14ac:dyDescent="0.3">
      <c r="A34" s="130"/>
      <c r="B34" s="131"/>
      <c r="C34" s="131"/>
      <c r="D34" s="131"/>
      <c r="E34" s="131"/>
      <c r="F34" s="131"/>
      <c r="G34" s="132"/>
      <c r="H34" s="31"/>
      <c r="I34" s="32"/>
    </row>
    <row r="35" spans="1:9" ht="15.75" thickBot="1" x14ac:dyDescent="0.3">
      <c r="A35" s="33" t="s">
        <v>27</v>
      </c>
      <c r="B35" s="34"/>
      <c r="C35" s="34"/>
      <c r="D35" s="34"/>
      <c r="E35" s="34"/>
      <c r="F35" s="34"/>
      <c r="G35" s="34"/>
      <c r="H35" s="133">
        <f>H11+H28</f>
        <v>393543.67</v>
      </c>
      <c r="I35" s="134"/>
    </row>
    <row r="36" spans="1:9" x14ac:dyDescent="0.25">
      <c r="A36" s="38"/>
      <c r="B36" s="39"/>
      <c r="C36" s="39"/>
      <c r="D36" s="39"/>
      <c r="E36" s="39"/>
      <c r="F36" s="39"/>
      <c r="G36" s="39"/>
      <c r="H36" s="38"/>
      <c r="I36" s="40"/>
    </row>
    <row r="37" spans="1:9" x14ac:dyDescent="0.25">
      <c r="A37" s="21" t="s">
        <v>50</v>
      </c>
      <c r="B37" s="22"/>
      <c r="C37" s="22"/>
      <c r="D37" s="22"/>
      <c r="E37" s="22"/>
      <c r="F37" s="22"/>
      <c r="G37" s="22"/>
      <c r="H37" s="19">
        <f>H4+H11-H26</f>
        <v>216473.8299999999</v>
      </c>
      <c r="I37" s="20"/>
    </row>
    <row r="38" spans="1:9" x14ac:dyDescent="0.25">
      <c r="A38" s="21" t="s">
        <v>93</v>
      </c>
      <c r="B38" s="22"/>
      <c r="C38" s="22"/>
      <c r="D38" s="22"/>
      <c r="E38" s="22"/>
      <c r="F38" s="22"/>
      <c r="G38" s="22"/>
      <c r="H38" s="19">
        <f>H6+H7-H8-H9</f>
        <v>288803.40999999997</v>
      </c>
      <c r="I38" s="20"/>
    </row>
    <row r="39" spans="1:9" x14ac:dyDescent="0.25">
      <c r="A39" s="27" t="s">
        <v>59</v>
      </c>
      <c r="B39" s="22"/>
      <c r="C39" s="22"/>
      <c r="D39" s="22"/>
      <c r="E39" s="22"/>
      <c r="F39" s="22"/>
      <c r="G39" s="22"/>
      <c r="H39" s="19">
        <f>H31+H32-H33</f>
        <v>21633.919999999998</v>
      </c>
      <c r="I39" s="20"/>
    </row>
    <row r="40" spans="1:9" x14ac:dyDescent="0.25">
      <c r="A40" s="127"/>
      <c r="B40" s="128"/>
      <c r="C40" s="128"/>
      <c r="D40" s="128"/>
      <c r="E40" s="128"/>
      <c r="F40" s="128"/>
      <c r="G40" s="27"/>
      <c r="H40" s="76"/>
      <c r="I40" s="24"/>
    </row>
    <row r="41" spans="1:9" x14ac:dyDescent="0.25">
      <c r="A41" s="11" t="s">
        <v>31</v>
      </c>
      <c r="B41" s="12"/>
      <c r="C41" s="12"/>
      <c r="D41" s="12"/>
      <c r="E41" s="12"/>
      <c r="F41" s="12"/>
      <c r="G41" s="129"/>
      <c r="H41" s="14"/>
      <c r="I41" s="15"/>
    </row>
    <row r="42" spans="1:9" x14ac:dyDescent="0.25">
      <c r="A42" s="16" t="s">
        <v>32</v>
      </c>
      <c r="B42" s="17"/>
      <c r="C42" s="17"/>
      <c r="D42" s="17"/>
      <c r="E42" s="17"/>
      <c r="F42" s="17"/>
      <c r="G42" s="17"/>
      <c r="H42" s="19">
        <v>15.5</v>
      </c>
      <c r="I42" s="20"/>
    </row>
    <row r="43" spans="1:9" ht="15.75" thickBot="1" x14ac:dyDescent="0.3">
      <c r="A43" s="2" t="s">
        <v>33</v>
      </c>
      <c r="B43" s="3"/>
      <c r="C43" s="3"/>
      <c r="D43" s="3"/>
      <c r="E43" s="3"/>
      <c r="F43" s="3"/>
      <c r="G43" s="3"/>
      <c r="H43" s="5">
        <f>(H7+H11+H32)/(H8+H9+H26+H33)*H42</f>
        <v>15.68271065139121</v>
      </c>
      <c r="I43" s="6"/>
    </row>
    <row r="46" spans="1:9" x14ac:dyDescent="0.25">
      <c r="A46" s="7" t="s">
        <v>34</v>
      </c>
      <c r="B46" s="7"/>
      <c r="C46" s="7"/>
      <c r="G46" s="7" t="s">
        <v>35</v>
      </c>
      <c r="H46" s="7"/>
      <c r="I46" s="7"/>
    </row>
  </sheetData>
  <mergeCells count="84">
    <mergeCell ref="A42:G42"/>
    <mergeCell ref="H42:I42"/>
    <mergeCell ref="A43:G43"/>
    <mergeCell ref="H43:I43"/>
    <mergeCell ref="A46:C46"/>
    <mergeCell ref="G46:I46"/>
    <mergeCell ref="A39:G39"/>
    <mergeCell ref="H39:I39"/>
    <mergeCell ref="A40:G40"/>
    <mergeCell ref="H40:I40"/>
    <mergeCell ref="A41:G41"/>
    <mergeCell ref="H41:I41"/>
    <mergeCell ref="A36:G36"/>
    <mergeCell ref="H36:I36"/>
    <mergeCell ref="A37:G37"/>
    <mergeCell ref="H37:I37"/>
    <mergeCell ref="A38:G38"/>
    <mergeCell ref="H38:I38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4:G14"/>
    <mergeCell ref="H14:I14"/>
    <mergeCell ref="A15:G16"/>
    <mergeCell ref="H15:I16"/>
    <mergeCell ref="A17:G17"/>
    <mergeCell ref="H17:I17"/>
    <mergeCell ref="A11:G11"/>
    <mergeCell ref="H11:I11"/>
    <mergeCell ref="A12:G12"/>
    <mergeCell ref="H12:I12"/>
    <mergeCell ref="A13:G13"/>
    <mergeCell ref="H13:I13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O6" sqref="O6"/>
    </sheetView>
  </sheetViews>
  <sheetFormatPr defaultRowHeight="15" x14ac:dyDescent="0.25"/>
  <sheetData>
    <row r="1" spans="1:9" ht="18.75" x14ac:dyDescent="0.3">
      <c r="A1" s="84" t="s">
        <v>105</v>
      </c>
      <c r="B1" s="84"/>
      <c r="C1" s="84"/>
      <c r="D1" s="84"/>
      <c r="E1" s="84"/>
      <c r="F1" s="84"/>
      <c r="G1" s="84"/>
      <c r="H1" s="84"/>
      <c r="I1" s="84"/>
    </row>
    <row r="2" spans="1:9" ht="15.75" thickBot="1" x14ac:dyDescent="0.3">
      <c r="C2" s="85" t="s">
        <v>46</v>
      </c>
      <c r="D2" s="85"/>
      <c r="E2" s="85"/>
      <c r="F2" s="85"/>
    </row>
    <row r="3" spans="1:9" ht="15.75" thickBot="1" x14ac:dyDescent="0.3">
      <c r="A3" s="58"/>
      <c r="B3" s="59"/>
      <c r="C3" s="59"/>
      <c r="D3" s="59"/>
      <c r="E3" s="59"/>
      <c r="F3" s="59"/>
      <c r="G3" s="60"/>
      <c r="H3" s="86" t="s">
        <v>2</v>
      </c>
      <c r="I3" s="87"/>
    </row>
    <row r="4" spans="1:9" x14ac:dyDescent="0.25">
      <c r="A4" s="88" t="s">
        <v>3</v>
      </c>
      <c r="B4" s="89"/>
      <c r="C4" s="89"/>
      <c r="D4" s="89"/>
      <c r="E4" s="89"/>
      <c r="F4" s="89"/>
      <c r="G4" s="90"/>
      <c r="H4" s="76">
        <v>248739.35</v>
      </c>
      <c r="I4" s="24"/>
    </row>
    <row r="5" spans="1:9" x14ac:dyDescent="0.25">
      <c r="A5" s="76"/>
      <c r="B5" s="77"/>
      <c r="C5" s="77"/>
      <c r="D5" s="77"/>
      <c r="E5" s="77"/>
      <c r="F5" s="77"/>
      <c r="G5" s="24"/>
      <c r="H5" s="63"/>
      <c r="I5" s="64"/>
    </row>
    <row r="6" spans="1:9" x14ac:dyDescent="0.25">
      <c r="A6" s="78" t="s">
        <v>106</v>
      </c>
      <c r="B6" s="79"/>
      <c r="C6" s="79"/>
      <c r="D6" s="79"/>
      <c r="E6" s="79"/>
      <c r="F6" s="79"/>
      <c r="G6" s="80"/>
      <c r="H6" s="19">
        <v>115486</v>
      </c>
      <c r="I6" s="20"/>
    </row>
    <row r="7" spans="1:9" x14ac:dyDescent="0.25">
      <c r="A7" s="82" t="s">
        <v>5</v>
      </c>
      <c r="B7" s="82"/>
      <c r="C7" s="82"/>
      <c r="D7" s="82"/>
      <c r="E7" s="82"/>
      <c r="F7" s="82"/>
      <c r="G7" s="83"/>
      <c r="H7" s="217">
        <v>141641.13</v>
      </c>
      <c r="I7" s="218"/>
    </row>
    <row r="8" spans="1:9" x14ac:dyDescent="0.25">
      <c r="A8" s="153" t="s">
        <v>6</v>
      </c>
      <c r="B8" s="154"/>
      <c r="C8" s="154"/>
      <c r="D8" s="154"/>
      <c r="E8" s="154"/>
      <c r="F8" s="154"/>
      <c r="G8" s="216"/>
      <c r="H8" s="217">
        <v>116898.19</v>
      </c>
      <c r="I8" s="218"/>
    </row>
    <row r="9" spans="1:9" x14ac:dyDescent="0.25">
      <c r="A9" s="11" t="s">
        <v>7</v>
      </c>
      <c r="B9" s="12"/>
      <c r="C9" s="12"/>
      <c r="D9" s="12"/>
      <c r="E9" s="12"/>
      <c r="F9" s="12"/>
      <c r="G9" s="13"/>
      <c r="H9" s="61">
        <v>10560</v>
      </c>
      <c r="I9" s="62"/>
    </row>
    <row r="10" spans="1:9" ht="15.75" thickBot="1" x14ac:dyDescent="0.3">
      <c r="A10" s="11"/>
      <c r="B10" s="12"/>
      <c r="C10" s="12"/>
      <c r="D10" s="12"/>
      <c r="E10" s="12"/>
      <c r="F10" s="12"/>
      <c r="G10" s="13"/>
      <c r="H10" s="14"/>
      <c r="I10" s="15"/>
    </row>
    <row r="11" spans="1:9" ht="15.75" thickBot="1" x14ac:dyDescent="0.3">
      <c r="A11" s="53" t="s">
        <v>107</v>
      </c>
      <c r="B11" s="54"/>
      <c r="C11" s="54"/>
      <c r="D11" s="54"/>
      <c r="E11" s="54"/>
      <c r="F11" s="54"/>
      <c r="G11" s="55"/>
      <c r="H11" s="56">
        <f>H12+H13+H14+H15+H16+H18+H19+H20+H31+H22+H23+H24+H25+H26+H27+H21</f>
        <v>247673.28</v>
      </c>
      <c r="I11" s="71"/>
    </row>
    <row r="12" spans="1:9" x14ac:dyDescent="0.25">
      <c r="A12" s="45" t="s">
        <v>108</v>
      </c>
      <c r="B12" s="46"/>
      <c r="C12" s="46"/>
      <c r="D12" s="46"/>
      <c r="E12" s="46"/>
      <c r="F12" s="46"/>
      <c r="G12" s="47"/>
      <c r="H12" s="72">
        <v>6287.42</v>
      </c>
      <c r="I12" s="73"/>
    </row>
    <row r="13" spans="1:9" x14ac:dyDescent="0.25">
      <c r="A13" s="11" t="s">
        <v>96</v>
      </c>
      <c r="B13" s="12"/>
      <c r="C13" s="12"/>
      <c r="D13" s="12"/>
      <c r="E13" s="12"/>
      <c r="F13" s="12"/>
      <c r="G13" s="13"/>
      <c r="H13" s="14"/>
      <c r="I13" s="15"/>
    </row>
    <row r="14" spans="1:9" x14ac:dyDescent="0.25">
      <c r="A14" s="11" t="s">
        <v>10</v>
      </c>
      <c r="B14" s="12"/>
      <c r="C14" s="12"/>
      <c r="D14" s="12"/>
      <c r="E14" s="12"/>
      <c r="F14" s="12"/>
      <c r="G14" s="13"/>
      <c r="H14" s="14">
        <v>693.78</v>
      </c>
      <c r="I14" s="15"/>
    </row>
    <row r="15" spans="1:9" x14ac:dyDescent="0.25">
      <c r="A15" s="11" t="s">
        <v>11</v>
      </c>
      <c r="B15" s="12"/>
      <c r="C15" s="12"/>
      <c r="D15" s="12"/>
      <c r="E15" s="12"/>
      <c r="F15" s="12"/>
      <c r="G15" s="13"/>
      <c r="H15" s="14">
        <v>4301.1099999999997</v>
      </c>
      <c r="I15" s="15"/>
    </row>
    <row r="16" spans="1:9" x14ac:dyDescent="0.25">
      <c r="A16" s="65" t="s">
        <v>12</v>
      </c>
      <c r="B16" s="66"/>
      <c r="C16" s="66"/>
      <c r="D16" s="66"/>
      <c r="E16" s="66"/>
      <c r="F16" s="66"/>
      <c r="G16" s="67"/>
      <c r="H16" s="14"/>
      <c r="I16" s="15"/>
    </row>
    <row r="17" spans="1:9" x14ac:dyDescent="0.25">
      <c r="A17" s="65"/>
      <c r="B17" s="66"/>
      <c r="C17" s="66"/>
      <c r="D17" s="66"/>
      <c r="E17" s="66"/>
      <c r="F17" s="66"/>
      <c r="G17" s="67"/>
      <c r="H17" s="14"/>
      <c r="I17" s="15"/>
    </row>
    <row r="18" spans="1:9" x14ac:dyDescent="0.25">
      <c r="A18" s="11" t="s">
        <v>41</v>
      </c>
      <c r="B18" s="12"/>
      <c r="C18" s="12"/>
      <c r="D18" s="12"/>
      <c r="E18" s="12"/>
      <c r="F18" s="12"/>
      <c r="G18" s="13"/>
      <c r="H18" s="14"/>
      <c r="I18" s="15"/>
    </row>
    <row r="19" spans="1:9" x14ac:dyDescent="0.25">
      <c r="A19" s="11" t="s">
        <v>48</v>
      </c>
      <c r="B19" s="12"/>
      <c r="C19" s="12"/>
      <c r="D19" s="12"/>
      <c r="E19" s="12"/>
      <c r="F19" s="12"/>
      <c r="G19" s="13"/>
      <c r="H19" s="14">
        <v>6000</v>
      </c>
      <c r="I19" s="15"/>
    </row>
    <row r="20" spans="1:9" x14ac:dyDescent="0.25">
      <c r="A20" s="68" t="s">
        <v>13</v>
      </c>
      <c r="B20" s="69"/>
      <c r="C20" s="69"/>
      <c r="D20" s="69"/>
      <c r="E20" s="69"/>
      <c r="F20" s="69"/>
      <c r="G20" s="70"/>
      <c r="H20" s="14"/>
      <c r="I20" s="15"/>
    </row>
    <row r="21" spans="1:9" x14ac:dyDescent="0.25">
      <c r="A21" s="11" t="s">
        <v>14</v>
      </c>
      <c r="B21" s="12"/>
      <c r="C21" s="12"/>
      <c r="D21" s="12"/>
      <c r="E21" s="12"/>
      <c r="F21" s="12"/>
      <c r="G21" s="13"/>
      <c r="H21" s="61">
        <v>7340.23</v>
      </c>
      <c r="I21" s="62"/>
    </row>
    <row r="22" spans="1:9" x14ac:dyDescent="0.25">
      <c r="A22" s="16" t="s">
        <v>15</v>
      </c>
      <c r="B22" s="17"/>
      <c r="C22" s="17"/>
      <c r="D22" s="17"/>
      <c r="E22" s="17"/>
      <c r="F22" s="17"/>
      <c r="G22" s="18"/>
      <c r="H22" s="61">
        <v>100</v>
      </c>
      <c r="I22" s="62"/>
    </row>
    <row r="23" spans="1:9" x14ac:dyDescent="0.25">
      <c r="A23" s="16" t="s">
        <v>16</v>
      </c>
      <c r="B23" s="17"/>
      <c r="C23" s="17"/>
      <c r="D23" s="17"/>
      <c r="E23" s="17"/>
      <c r="F23" s="17"/>
      <c r="G23" s="18"/>
      <c r="H23" s="63"/>
      <c r="I23" s="64"/>
    </row>
    <row r="24" spans="1:9" x14ac:dyDescent="0.25">
      <c r="A24" s="16" t="s">
        <v>43</v>
      </c>
      <c r="B24" s="17"/>
      <c r="C24" s="17"/>
      <c r="D24" s="17"/>
      <c r="E24" s="17"/>
      <c r="F24" s="17"/>
      <c r="G24" s="18"/>
      <c r="H24" s="51">
        <v>5184.04</v>
      </c>
      <c r="I24" s="52"/>
    </row>
    <row r="25" spans="1:9" x14ac:dyDescent="0.25">
      <c r="A25" s="16" t="s">
        <v>18</v>
      </c>
      <c r="B25" s="17"/>
      <c r="C25" s="17"/>
      <c r="D25" s="17"/>
      <c r="E25" s="17"/>
      <c r="F25" s="17"/>
      <c r="G25" s="18"/>
      <c r="H25" s="74">
        <v>64353.599999999999</v>
      </c>
      <c r="I25" s="75"/>
    </row>
    <row r="26" spans="1:9" x14ac:dyDescent="0.25">
      <c r="A26" s="16" t="s">
        <v>19</v>
      </c>
      <c r="B26" s="17"/>
      <c r="C26" s="17"/>
      <c r="D26" s="17"/>
      <c r="E26" s="17"/>
      <c r="F26" s="17"/>
      <c r="G26" s="18"/>
      <c r="H26" s="61">
        <v>117378.04</v>
      </c>
      <c r="I26" s="62"/>
    </row>
    <row r="27" spans="1:9" ht="15.75" thickBot="1" x14ac:dyDescent="0.3">
      <c r="A27" s="16" t="s">
        <v>20</v>
      </c>
      <c r="B27" s="17"/>
      <c r="C27" s="17"/>
      <c r="D27" s="17"/>
      <c r="E27" s="17"/>
      <c r="F27" s="17"/>
      <c r="G27" s="18"/>
      <c r="H27" s="91">
        <v>36035.06</v>
      </c>
      <c r="I27" s="92"/>
    </row>
    <row r="28" spans="1:9" ht="15.75" thickBot="1" x14ac:dyDescent="0.3">
      <c r="A28" s="53" t="s">
        <v>21</v>
      </c>
      <c r="B28" s="54"/>
      <c r="C28" s="54"/>
      <c r="D28" s="54"/>
      <c r="E28" s="54"/>
      <c r="F28" s="54"/>
      <c r="G28" s="55"/>
      <c r="H28" s="56">
        <v>275786.09999999998</v>
      </c>
      <c r="I28" s="57"/>
    </row>
    <row r="29" spans="1:9" ht="15.75" thickBot="1" x14ac:dyDescent="0.3">
      <c r="A29" s="58"/>
      <c r="B29" s="59"/>
      <c r="C29" s="59"/>
      <c r="D29" s="59"/>
      <c r="E29" s="59"/>
      <c r="F29" s="59"/>
      <c r="G29" s="60"/>
      <c r="H29" s="58"/>
      <c r="I29" s="60"/>
    </row>
    <row r="30" spans="1:9" ht="15.75" thickBot="1" x14ac:dyDescent="0.3">
      <c r="A30" s="33" t="s">
        <v>68</v>
      </c>
      <c r="B30" s="34"/>
      <c r="C30" s="34"/>
      <c r="D30" s="34"/>
      <c r="E30" s="34"/>
      <c r="F30" s="34"/>
      <c r="G30" s="35"/>
      <c r="H30" s="36">
        <v>0</v>
      </c>
      <c r="I30" s="37"/>
    </row>
    <row r="31" spans="1:9" x14ac:dyDescent="0.25">
      <c r="A31" s="45" t="s">
        <v>23</v>
      </c>
      <c r="B31" s="46"/>
      <c r="C31" s="46"/>
      <c r="D31" s="46"/>
      <c r="E31" s="46"/>
      <c r="F31" s="46"/>
      <c r="G31" s="47"/>
      <c r="H31" s="41"/>
      <c r="I31" s="42"/>
    </row>
    <row r="32" spans="1:9" ht="15.75" thickBot="1" x14ac:dyDescent="0.3">
      <c r="A32" s="105"/>
      <c r="B32" s="106"/>
      <c r="C32" s="106"/>
      <c r="D32" s="106"/>
      <c r="E32" s="106"/>
      <c r="F32" s="106"/>
      <c r="G32" s="107"/>
      <c r="H32" s="108"/>
      <c r="I32" s="109"/>
    </row>
    <row r="33" spans="1:9" ht="15.75" thickBot="1" x14ac:dyDescent="0.3">
      <c r="A33" s="219"/>
      <c r="B33" s="220"/>
      <c r="C33" s="220"/>
      <c r="D33" s="220"/>
      <c r="E33" s="220"/>
      <c r="F33" s="220"/>
      <c r="G33" s="221"/>
      <c r="H33" s="222"/>
      <c r="I33" s="223"/>
    </row>
    <row r="34" spans="1:9" ht="15.75" thickBot="1" x14ac:dyDescent="0.3">
      <c r="A34" s="224" t="s">
        <v>24</v>
      </c>
      <c r="B34" s="225"/>
      <c r="C34" s="225"/>
      <c r="D34" s="225"/>
      <c r="E34" s="225"/>
      <c r="F34" s="225"/>
      <c r="G34" s="226"/>
      <c r="H34" s="36">
        <v>9878.52</v>
      </c>
      <c r="I34" s="37"/>
    </row>
    <row r="35" spans="1:9" x14ac:dyDescent="0.25">
      <c r="A35" s="78" t="s">
        <v>25</v>
      </c>
      <c r="B35" s="79"/>
      <c r="C35" s="79"/>
      <c r="D35" s="79"/>
      <c r="E35" s="79"/>
      <c r="F35" s="79"/>
      <c r="G35" s="80"/>
      <c r="H35" s="25">
        <v>49252.05</v>
      </c>
      <c r="I35" s="26"/>
    </row>
    <row r="36" spans="1:9" ht="15.75" thickBot="1" x14ac:dyDescent="0.3">
      <c r="A36" s="117" t="s">
        <v>26</v>
      </c>
      <c r="B36" s="118"/>
      <c r="C36" s="118"/>
      <c r="D36" s="118"/>
      <c r="E36" s="118"/>
      <c r="F36" s="118"/>
      <c r="G36" s="119"/>
      <c r="H36" s="161">
        <v>48802.36</v>
      </c>
      <c r="I36" s="162"/>
    </row>
    <row r="37" spans="1:9" ht="15.75" thickBot="1" x14ac:dyDescent="0.3">
      <c r="A37" s="28"/>
      <c r="B37" s="29"/>
      <c r="C37" s="29"/>
      <c r="D37" s="29"/>
      <c r="E37" s="29"/>
      <c r="F37" s="29"/>
      <c r="G37" s="30"/>
      <c r="H37" s="31"/>
      <c r="I37" s="32"/>
    </row>
    <row r="38" spans="1:9" ht="15.75" thickBot="1" x14ac:dyDescent="0.3">
      <c r="A38" s="33" t="s">
        <v>27</v>
      </c>
      <c r="B38" s="34"/>
      <c r="C38" s="34"/>
      <c r="D38" s="34"/>
      <c r="E38" s="34"/>
      <c r="F38" s="34"/>
      <c r="G38" s="35"/>
      <c r="H38" s="36">
        <f>H11+H30</f>
        <v>247673.28</v>
      </c>
      <c r="I38" s="37"/>
    </row>
    <row r="39" spans="1:9" x14ac:dyDescent="0.25">
      <c r="A39" s="38"/>
      <c r="B39" s="39"/>
      <c r="C39" s="39"/>
      <c r="D39" s="39"/>
      <c r="E39" s="39"/>
      <c r="F39" s="39"/>
      <c r="G39" s="40"/>
      <c r="H39" s="41"/>
      <c r="I39" s="42"/>
    </row>
    <row r="40" spans="1:9" x14ac:dyDescent="0.25">
      <c r="A40" s="21" t="s">
        <v>50</v>
      </c>
      <c r="B40" s="22"/>
      <c r="C40" s="22"/>
      <c r="D40" s="22"/>
      <c r="E40" s="22"/>
      <c r="F40" s="22"/>
      <c r="G40" s="23"/>
      <c r="H40" s="19">
        <f>H4+H11-H28</f>
        <v>220626.53000000003</v>
      </c>
      <c r="I40" s="24"/>
    </row>
    <row r="41" spans="1:9" x14ac:dyDescent="0.25">
      <c r="A41" s="21" t="s">
        <v>51</v>
      </c>
      <c r="B41" s="22"/>
      <c r="C41" s="22"/>
      <c r="D41" s="22"/>
      <c r="E41" s="22"/>
      <c r="F41" s="22"/>
      <c r="G41" s="23"/>
      <c r="H41" s="19">
        <f>H6+H7-H8-H9</f>
        <v>129668.94</v>
      </c>
      <c r="I41" s="20"/>
    </row>
    <row r="42" spans="1:9" x14ac:dyDescent="0.25">
      <c r="A42" s="27" t="s">
        <v>59</v>
      </c>
      <c r="B42" s="22"/>
      <c r="C42" s="22"/>
      <c r="D42" s="22"/>
      <c r="E42" s="22"/>
      <c r="F42" s="22"/>
      <c r="G42" s="22"/>
      <c r="H42" s="19">
        <f>H34+H35-H36</f>
        <v>10328.210000000006</v>
      </c>
      <c r="I42" s="20"/>
    </row>
    <row r="43" spans="1:9" x14ac:dyDescent="0.25">
      <c r="A43" s="8"/>
      <c r="B43" s="9"/>
      <c r="C43" s="9"/>
      <c r="D43" s="9"/>
      <c r="E43" s="9"/>
      <c r="F43" s="9"/>
      <c r="G43" s="10"/>
      <c r="H43" s="8"/>
      <c r="I43" s="10"/>
    </row>
    <row r="44" spans="1:9" x14ac:dyDescent="0.25">
      <c r="A44" s="11" t="s">
        <v>31</v>
      </c>
      <c r="B44" s="12"/>
      <c r="C44" s="12"/>
      <c r="D44" s="12"/>
      <c r="E44" s="12"/>
      <c r="F44" s="12"/>
      <c r="G44" s="13"/>
      <c r="H44" s="14"/>
      <c r="I44" s="15"/>
    </row>
    <row r="45" spans="1:9" x14ac:dyDescent="0.25">
      <c r="A45" s="16" t="s">
        <v>32</v>
      </c>
      <c r="B45" s="17"/>
      <c r="C45" s="17"/>
      <c r="D45" s="17"/>
      <c r="E45" s="17"/>
      <c r="F45" s="17"/>
      <c r="G45" s="18"/>
      <c r="H45" s="19">
        <v>13.5</v>
      </c>
      <c r="I45" s="20"/>
    </row>
    <row r="46" spans="1:9" ht="15.75" thickBot="1" x14ac:dyDescent="0.3">
      <c r="A46" s="2" t="s">
        <v>33</v>
      </c>
      <c r="B46" s="3"/>
      <c r="C46" s="3"/>
      <c r="D46" s="3"/>
      <c r="E46" s="3"/>
      <c r="F46" s="3"/>
      <c r="G46" s="4"/>
      <c r="H46" s="5">
        <f>(H11+H35)/(H9+H28+H36)*H45</f>
        <v>11.960347229403951</v>
      </c>
      <c r="I46" s="6"/>
    </row>
    <row r="49" spans="1:9" x14ac:dyDescent="0.25">
      <c r="A49" s="7" t="s">
        <v>34</v>
      </c>
      <c r="B49" s="7"/>
      <c r="C49" s="7"/>
      <c r="G49" s="7" t="s">
        <v>35</v>
      </c>
      <c r="H49" s="7"/>
      <c r="I49" s="7"/>
    </row>
  </sheetData>
  <mergeCells count="90">
    <mergeCell ref="A45:G45"/>
    <mergeCell ref="H45:I45"/>
    <mergeCell ref="A46:G46"/>
    <mergeCell ref="H46:I46"/>
    <mergeCell ref="A49:C49"/>
    <mergeCell ref="G49:I49"/>
    <mergeCell ref="A42:G42"/>
    <mergeCell ref="H42:I42"/>
    <mergeCell ref="A43:G43"/>
    <mergeCell ref="H43:I43"/>
    <mergeCell ref="A44:G44"/>
    <mergeCell ref="H44:I44"/>
    <mergeCell ref="A39:G39"/>
    <mergeCell ref="H39:I39"/>
    <mergeCell ref="A40:G40"/>
    <mergeCell ref="H40:I40"/>
    <mergeCell ref="A41:G41"/>
    <mergeCell ref="H41:I41"/>
    <mergeCell ref="A36:G36"/>
    <mergeCell ref="H36:I36"/>
    <mergeCell ref="A37:G37"/>
    <mergeCell ref="H37:I37"/>
    <mergeCell ref="A38:G38"/>
    <mergeCell ref="H38:I38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4:G14"/>
    <mergeCell ref="H14:I14"/>
    <mergeCell ref="A15:G15"/>
    <mergeCell ref="H15:I15"/>
    <mergeCell ref="A16:G17"/>
    <mergeCell ref="H16:I17"/>
    <mergeCell ref="A11:G11"/>
    <mergeCell ref="H11:I11"/>
    <mergeCell ref="A12:G12"/>
    <mergeCell ref="H12:I12"/>
    <mergeCell ref="A13:G13"/>
    <mergeCell ref="H13:I13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A7" sqref="A7:G7"/>
    </sheetView>
  </sheetViews>
  <sheetFormatPr defaultRowHeight="15" x14ac:dyDescent="0.25"/>
  <sheetData>
    <row r="1" spans="1:9" ht="18.75" x14ac:dyDescent="0.3">
      <c r="A1" s="84" t="s">
        <v>109</v>
      </c>
      <c r="B1" s="84"/>
      <c r="C1" s="84"/>
      <c r="D1" s="84"/>
      <c r="E1" s="84"/>
      <c r="F1" s="84"/>
      <c r="G1" s="84"/>
      <c r="H1" s="84"/>
      <c r="I1" s="84"/>
    </row>
    <row r="2" spans="1:9" ht="15.75" thickBot="1" x14ac:dyDescent="0.3">
      <c r="C2" s="85" t="s">
        <v>62</v>
      </c>
      <c r="D2" s="85"/>
      <c r="E2" s="85"/>
      <c r="F2" s="85"/>
    </row>
    <row r="3" spans="1:9" ht="15.75" thickBot="1" x14ac:dyDescent="0.3">
      <c r="A3" s="58"/>
      <c r="B3" s="59"/>
      <c r="C3" s="59"/>
      <c r="D3" s="59"/>
      <c r="E3" s="59"/>
      <c r="F3" s="59"/>
      <c r="G3" s="60"/>
      <c r="H3" s="113" t="s">
        <v>2</v>
      </c>
      <c r="I3" s="114"/>
    </row>
    <row r="4" spans="1:9" x14ac:dyDescent="0.25">
      <c r="A4" s="21" t="s">
        <v>82</v>
      </c>
      <c r="B4" s="22"/>
      <c r="C4" s="22"/>
      <c r="D4" s="22"/>
      <c r="E4" s="22"/>
      <c r="F4" s="22"/>
      <c r="G4" s="23"/>
      <c r="H4" s="115">
        <v>317276.69</v>
      </c>
      <c r="I4" s="116"/>
    </row>
    <row r="5" spans="1:9" x14ac:dyDescent="0.25">
      <c r="A5" s="127"/>
      <c r="B5" s="128"/>
      <c r="C5" s="128"/>
      <c r="D5" s="128"/>
      <c r="E5" s="128"/>
      <c r="F5" s="128"/>
      <c r="G5" s="184"/>
      <c r="H5" s="14"/>
      <c r="I5" s="15"/>
    </row>
    <row r="6" spans="1:9" x14ac:dyDescent="0.25">
      <c r="A6" s="21" t="s">
        <v>75</v>
      </c>
      <c r="B6" s="22"/>
      <c r="C6" s="22"/>
      <c r="D6" s="22"/>
      <c r="E6" s="22"/>
      <c r="F6" s="22"/>
      <c r="G6" s="23"/>
      <c r="H6" s="19">
        <v>37846</v>
      </c>
      <c r="I6" s="20"/>
    </row>
    <row r="7" spans="1:9" x14ac:dyDescent="0.25">
      <c r="A7" s="82" t="s">
        <v>5</v>
      </c>
      <c r="B7" s="82"/>
      <c r="C7" s="82"/>
      <c r="D7" s="82"/>
      <c r="E7" s="82"/>
      <c r="F7" s="82"/>
      <c r="G7" s="83"/>
      <c r="H7" s="238">
        <v>117808.92</v>
      </c>
      <c r="I7" s="239"/>
    </row>
    <row r="8" spans="1:9" x14ac:dyDescent="0.25">
      <c r="A8" s="153" t="s">
        <v>6</v>
      </c>
      <c r="B8" s="154"/>
      <c r="C8" s="154"/>
      <c r="D8" s="154"/>
      <c r="E8" s="154"/>
      <c r="F8" s="154"/>
      <c r="G8" s="216"/>
      <c r="H8" s="238">
        <v>102161.33</v>
      </c>
      <c r="I8" s="239"/>
    </row>
    <row r="9" spans="1:9" x14ac:dyDescent="0.25">
      <c r="A9" s="11" t="s">
        <v>7</v>
      </c>
      <c r="B9" s="12"/>
      <c r="C9" s="12"/>
      <c r="D9" s="12"/>
      <c r="E9" s="12"/>
      <c r="F9" s="12"/>
      <c r="G9" s="13"/>
      <c r="H9" s="61">
        <v>21360</v>
      </c>
      <c r="I9" s="62"/>
    </row>
    <row r="10" spans="1:9" ht="15.75" thickBot="1" x14ac:dyDescent="0.3">
      <c r="A10" s="76"/>
      <c r="B10" s="77"/>
      <c r="C10" s="77"/>
      <c r="D10" s="77"/>
      <c r="E10" s="77"/>
      <c r="F10" s="77"/>
      <c r="G10" s="24"/>
      <c r="H10" s="63"/>
      <c r="I10" s="64"/>
    </row>
    <row r="11" spans="1:9" ht="15.75" thickBot="1" x14ac:dyDescent="0.3">
      <c r="A11" s="53" t="s">
        <v>8</v>
      </c>
      <c r="B11" s="54"/>
      <c r="C11" s="54"/>
      <c r="D11" s="54"/>
      <c r="E11" s="54"/>
      <c r="F11" s="54"/>
      <c r="G11" s="55"/>
      <c r="H11" s="56">
        <f>H12+H13+H14+H15+H17+H18+H29+H20+H21+H22+H23+H24+H25+H19</f>
        <v>217348.91999999998</v>
      </c>
      <c r="I11" s="71"/>
    </row>
    <row r="12" spans="1:9" x14ac:dyDescent="0.25">
      <c r="A12" s="45" t="s">
        <v>110</v>
      </c>
      <c r="B12" s="46"/>
      <c r="C12" s="46"/>
      <c r="D12" s="46"/>
      <c r="E12" s="46"/>
      <c r="F12" s="46"/>
      <c r="G12" s="47"/>
      <c r="H12" s="72">
        <v>5006.93</v>
      </c>
      <c r="I12" s="73"/>
    </row>
    <row r="13" spans="1:9" x14ac:dyDescent="0.25">
      <c r="A13" s="11" t="s">
        <v>10</v>
      </c>
      <c r="B13" s="12"/>
      <c r="C13" s="12"/>
      <c r="D13" s="12"/>
      <c r="E13" s="12"/>
      <c r="F13" s="12"/>
      <c r="G13" s="13"/>
      <c r="H13" s="14">
        <v>693.78</v>
      </c>
      <c r="I13" s="15"/>
    </row>
    <row r="14" spans="1:9" x14ac:dyDescent="0.25">
      <c r="A14" s="11" t="s">
        <v>11</v>
      </c>
      <c r="B14" s="12"/>
      <c r="C14" s="12"/>
      <c r="D14" s="12"/>
      <c r="E14" s="12"/>
      <c r="F14" s="12"/>
      <c r="G14" s="13"/>
      <c r="H14" s="14">
        <v>4301.1099999999997</v>
      </c>
      <c r="I14" s="15"/>
    </row>
    <row r="15" spans="1:9" x14ac:dyDescent="0.25">
      <c r="A15" s="65" t="s">
        <v>12</v>
      </c>
      <c r="B15" s="66"/>
      <c r="C15" s="66"/>
      <c r="D15" s="66"/>
      <c r="E15" s="66"/>
      <c r="F15" s="66"/>
      <c r="G15" s="67"/>
      <c r="H15" s="14"/>
      <c r="I15" s="15"/>
    </row>
    <row r="16" spans="1:9" x14ac:dyDescent="0.25">
      <c r="A16" s="65"/>
      <c r="B16" s="66"/>
      <c r="C16" s="66"/>
      <c r="D16" s="66"/>
      <c r="E16" s="66"/>
      <c r="F16" s="66"/>
      <c r="G16" s="67"/>
      <c r="H16" s="14"/>
      <c r="I16" s="15"/>
    </row>
    <row r="17" spans="1:9" x14ac:dyDescent="0.25">
      <c r="A17" s="11" t="s">
        <v>48</v>
      </c>
      <c r="B17" s="12"/>
      <c r="C17" s="12"/>
      <c r="D17" s="12"/>
      <c r="E17" s="12"/>
      <c r="F17" s="12"/>
      <c r="G17" s="13"/>
      <c r="H17" s="14">
        <v>6000</v>
      </c>
      <c r="I17" s="15"/>
    </row>
    <row r="18" spans="1:9" x14ac:dyDescent="0.25">
      <c r="A18" s="68" t="s">
        <v>13</v>
      </c>
      <c r="B18" s="69"/>
      <c r="C18" s="69"/>
      <c r="D18" s="69"/>
      <c r="E18" s="69"/>
      <c r="F18" s="69"/>
      <c r="G18" s="70"/>
      <c r="H18" s="14">
        <v>0</v>
      </c>
      <c r="I18" s="15"/>
    </row>
    <row r="19" spans="1:9" x14ac:dyDescent="0.25">
      <c r="A19" s="16" t="s">
        <v>14</v>
      </c>
      <c r="B19" s="17"/>
      <c r="C19" s="17"/>
      <c r="D19" s="17"/>
      <c r="E19" s="17"/>
      <c r="F19" s="17"/>
      <c r="G19" s="18"/>
      <c r="H19" s="63">
        <v>5728.8</v>
      </c>
      <c r="I19" s="64"/>
    </row>
    <row r="20" spans="1:9" x14ac:dyDescent="0.25">
      <c r="A20" s="16" t="s">
        <v>15</v>
      </c>
      <c r="B20" s="17"/>
      <c r="C20" s="17"/>
      <c r="D20" s="17"/>
      <c r="E20" s="17"/>
      <c r="F20" s="17"/>
      <c r="G20" s="18"/>
      <c r="H20" s="61">
        <v>12258.43</v>
      </c>
      <c r="I20" s="62"/>
    </row>
    <row r="21" spans="1:9" x14ac:dyDescent="0.25">
      <c r="A21" s="16" t="s">
        <v>16</v>
      </c>
      <c r="B21" s="17"/>
      <c r="C21" s="17"/>
      <c r="D21" s="17"/>
      <c r="E21" s="17"/>
      <c r="F21" s="17"/>
      <c r="G21" s="18"/>
      <c r="H21" s="63"/>
      <c r="I21" s="64"/>
    </row>
    <row r="22" spans="1:9" x14ac:dyDescent="0.25">
      <c r="A22" s="16" t="s">
        <v>17</v>
      </c>
      <c r="B22" s="17"/>
      <c r="C22" s="17"/>
      <c r="D22" s="17"/>
      <c r="E22" s="17"/>
      <c r="F22" s="17"/>
      <c r="G22" s="18"/>
      <c r="H22" s="51">
        <v>3967.65</v>
      </c>
      <c r="I22" s="52"/>
    </row>
    <row r="23" spans="1:9" x14ac:dyDescent="0.25">
      <c r="A23" s="16" t="s">
        <v>18</v>
      </c>
      <c r="B23" s="17"/>
      <c r="C23" s="17"/>
      <c r="D23" s="17"/>
      <c r="E23" s="17"/>
      <c r="F23" s="17"/>
      <c r="G23" s="18"/>
      <c r="H23" s="61">
        <v>52902</v>
      </c>
      <c r="I23" s="62"/>
    </row>
    <row r="24" spans="1:9" x14ac:dyDescent="0.25">
      <c r="A24" s="16" t="s">
        <v>19</v>
      </c>
      <c r="B24" s="17"/>
      <c r="C24" s="17"/>
      <c r="D24" s="17"/>
      <c r="E24" s="17"/>
      <c r="F24" s="17"/>
      <c r="G24" s="18"/>
      <c r="H24" s="63">
        <v>96779.05</v>
      </c>
      <c r="I24" s="64"/>
    </row>
    <row r="25" spans="1:9" ht="15.75" thickBot="1" x14ac:dyDescent="0.3">
      <c r="A25" s="16" t="s">
        <v>20</v>
      </c>
      <c r="B25" s="17"/>
      <c r="C25" s="17"/>
      <c r="D25" s="17"/>
      <c r="E25" s="17"/>
      <c r="F25" s="17"/>
      <c r="G25" s="18"/>
      <c r="H25" s="91">
        <v>29711.17</v>
      </c>
      <c r="I25" s="92"/>
    </row>
    <row r="26" spans="1:9" ht="15.75" thickBot="1" x14ac:dyDescent="0.3">
      <c r="A26" s="53" t="s">
        <v>21</v>
      </c>
      <c r="B26" s="54"/>
      <c r="C26" s="54"/>
      <c r="D26" s="54"/>
      <c r="E26" s="54"/>
      <c r="F26" s="54"/>
      <c r="G26" s="55"/>
      <c r="H26" s="56">
        <v>210394.62</v>
      </c>
      <c r="I26" s="57"/>
    </row>
    <row r="27" spans="1:9" ht="15.75" thickBot="1" x14ac:dyDescent="0.3">
      <c r="A27" s="130"/>
      <c r="B27" s="131"/>
      <c r="C27" s="131"/>
      <c r="D27" s="131"/>
      <c r="E27" s="131"/>
      <c r="F27" s="131"/>
      <c r="G27" s="132"/>
      <c r="H27" s="231"/>
      <c r="I27" s="232"/>
    </row>
    <row r="28" spans="1:9" ht="15.75" thickBot="1" x14ac:dyDescent="0.3">
      <c r="A28" s="33" t="s">
        <v>22</v>
      </c>
      <c r="B28" s="34"/>
      <c r="C28" s="34"/>
      <c r="D28" s="34"/>
      <c r="E28" s="34"/>
      <c r="F28" s="34"/>
      <c r="G28" s="35"/>
      <c r="H28" s="36">
        <v>0</v>
      </c>
      <c r="I28" s="114"/>
    </row>
    <row r="29" spans="1:9" x14ac:dyDescent="0.25">
      <c r="A29" s="235" t="s">
        <v>79</v>
      </c>
      <c r="B29" s="236"/>
      <c r="C29" s="236"/>
      <c r="D29" s="236"/>
      <c r="E29" s="236"/>
      <c r="F29" s="236"/>
      <c r="G29" s="237"/>
      <c r="H29" s="163"/>
      <c r="I29" s="164"/>
    </row>
    <row r="30" spans="1:9" ht="15.75" thickBot="1" x14ac:dyDescent="0.3">
      <c r="A30" s="125"/>
      <c r="B30" s="181"/>
      <c r="C30" s="181"/>
      <c r="D30" s="181"/>
      <c r="E30" s="181"/>
      <c r="F30" s="181"/>
      <c r="G30" s="126"/>
      <c r="H30" s="233"/>
      <c r="I30" s="234"/>
    </row>
    <row r="31" spans="1:9" x14ac:dyDescent="0.25">
      <c r="A31" s="88" t="s">
        <v>24</v>
      </c>
      <c r="B31" s="89"/>
      <c r="C31" s="89"/>
      <c r="D31" s="89"/>
      <c r="E31" s="89"/>
      <c r="F31" s="89"/>
      <c r="G31" s="90"/>
      <c r="H31" s="120">
        <v>6876.16</v>
      </c>
      <c r="I31" s="121"/>
    </row>
    <row r="32" spans="1:9" x14ac:dyDescent="0.25">
      <c r="A32" s="21" t="s">
        <v>25</v>
      </c>
      <c r="B32" s="22"/>
      <c r="C32" s="22"/>
      <c r="D32" s="22"/>
      <c r="E32" s="22"/>
      <c r="F32" s="22"/>
      <c r="G32" s="23"/>
      <c r="H32" s="19">
        <v>46011.12</v>
      </c>
      <c r="I32" s="20"/>
    </row>
    <row r="33" spans="1:9" ht="15.75" thickBot="1" x14ac:dyDescent="0.3">
      <c r="A33" s="117" t="s">
        <v>26</v>
      </c>
      <c r="B33" s="118"/>
      <c r="C33" s="118"/>
      <c r="D33" s="118"/>
      <c r="E33" s="118"/>
      <c r="F33" s="118"/>
      <c r="G33" s="119"/>
      <c r="H33" s="161">
        <v>43651.82</v>
      </c>
      <c r="I33" s="162"/>
    </row>
    <row r="34" spans="1:9" ht="15.75" thickBot="1" x14ac:dyDescent="0.3">
      <c r="A34" s="130"/>
      <c r="B34" s="131"/>
      <c r="C34" s="131"/>
      <c r="D34" s="131"/>
      <c r="E34" s="131"/>
      <c r="F34" s="131"/>
      <c r="G34" s="132"/>
      <c r="H34" s="231"/>
      <c r="I34" s="232"/>
    </row>
    <row r="35" spans="1:9" ht="15.75" thickBot="1" x14ac:dyDescent="0.3">
      <c r="A35" s="33" t="s">
        <v>27</v>
      </c>
      <c r="B35" s="34"/>
      <c r="C35" s="34"/>
      <c r="D35" s="34"/>
      <c r="E35" s="34"/>
      <c r="F35" s="34"/>
      <c r="G35" s="35"/>
      <c r="H35" s="36">
        <f>H11+H28</f>
        <v>217348.91999999998</v>
      </c>
      <c r="I35" s="37"/>
    </row>
    <row r="36" spans="1:9" x14ac:dyDescent="0.25">
      <c r="A36" s="38"/>
      <c r="B36" s="39"/>
      <c r="C36" s="39"/>
      <c r="D36" s="39"/>
      <c r="E36" s="39"/>
      <c r="F36" s="39"/>
      <c r="G36" s="40"/>
      <c r="H36" s="41"/>
      <c r="I36" s="42"/>
    </row>
    <row r="37" spans="1:9" x14ac:dyDescent="0.25">
      <c r="A37" s="21" t="s">
        <v>83</v>
      </c>
      <c r="B37" s="22"/>
      <c r="C37" s="22"/>
      <c r="D37" s="22"/>
      <c r="E37" s="22"/>
      <c r="F37" s="22"/>
      <c r="G37" s="23"/>
      <c r="H37" s="19">
        <f>H4+H11-H26</f>
        <v>324230.99</v>
      </c>
      <c r="I37" s="20"/>
    </row>
    <row r="38" spans="1:9" x14ac:dyDescent="0.25">
      <c r="A38" s="21" t="s">
        <v>84</v>
      </c>
      <c r="B38" s="22"/>
      <c r="C38" s="22"/>
      <c r="D38" s="22"/>
      <c r="E38" s="22"/>
      <c r="F38" s="22"/>
      <c r="G38" s="22"/>
      <c r="H38" s="19">
        <f>H8+H9+H6-H7</f>
        <v>43558.410000000018</v>
      </c>
      <c r="I38" s="20"/>
    </row>
    <row r="39" spans="1:9" x14ac:dyDescent="0.25">
      <c r="A39" s="27" t="s">
        <v>59</v>
      </c>
      <c r="B39" s="22"/>
      <c r="C39" s="22"/>
      <c r="D39" s="22"/>
      <c r="E39" s="22"/>
      <c r="F39" s="22"/>
      <c r="G39" s="22"/>
      <c r="H39" s="19">
        <f>H31+H32-H33</f>
        <v>9235.4599999999991</v>
      </c>
      <c r="I39" s="20"/>
    </row>
    <row r="40" spans="1:9" x14ac:dyDescent="0.25">
      <c r="A40" s="76"/>
      <c r="B40" s="77"/>
      <c r="C40" s="77"/>
      <c r="D40" s="77"/>
      <c r="E40" s="77"/>
      <c r="F40" s="77"/>
      <c r="G40" s="24"/>
      <c r="H40" s="76"/>
      <c r="I40" s="24"/>
    </row>
    <row r="41" spans="1:9" x14ac:dyDescent="0.25">
      <c r="A41" s="11" t="s">
        <v>31</v>
      </c>
      <c r="B41" s="12"/>
      <c r="C41" s="12"/>
      <c r="D41" s="12"/>
      <c r="E41" s="12"/>
      <c r="F41" s="12"/>
      <c r="G41" s="13"/>
      <c r="H41" s="163"/>
      <c r="I41" s="164"/>
    </row>
    <row r="42" spans="1:9" x14ac:dyDescent="0.25">
      <c r="A42" s="16" t="s">
        <v>32</v>
      </c>
      <c r="B42" s="17"/>
      <c r="C42" s="17"/>
      <c r="D42" s="17"/>
      <c r="E42" s="17"/>
      <c r="F42" s="17"/>
      <c r="G42" s="18"/>
      <c r="H42" s="227">
        <v>12.5</v>
      </c>
      <c r="I42" s="228"/>
    </row>
    <row r="43" spans="1:9" ht="15.75" thickBot="1" x14ac:dyDescent="0.3">
      <c r="A43" s="229" t="s">
        <v>33</v>
      </c>
      <c r="B43" s="230"/>
      <c r="C43" s="230"/>
      <c r="D43" s="230"/>
      <c r="E43" s="230"/>
      <c r="F43" s="230"/>
      <c r="G43" s="230"/>
      <c r="H43" s="145">
        <f>(H11+H32)/(H9+H26+H33)*H42</f>
        <v>11.95324444845952</v>
      </c>
      <c r="I43" s="146"/>
    </row>
    <row r="47" spans="1:9" x14ac:dyDescent="0.25">
      <c r="A47" s="7" t="s">
        <v>34</v>
      </c>
      <c r="B47" s="7"/>
      <c r="C47" s="7"/>
      <c r="G47" s="7" t="s">
        <v>35</v>
      </c>
      <c r="H47" s="7"/>
      <c r="I47" s="7"/>
    </row>
  </sheetData>
  <mergeCells count="84"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  <mergeCell ref="A8:G8"/>
    <mergeCell ref="H8:I8"/>
    <mergeCell ref="A9:G9"/>
    <mergeCell ref="H9:I9"/>
    <mergeCell ref="A10:G10"/>
    <mergeCell ref="H10:I10"/>
    <mergeCell ref="A11:G11"/>
    <mergeCell ref="H11:I11"/>
    <mergeCell ref="A12:G12"/>
    <mergeCell ref="H12:I12"/>
    <mergeCell ref="A13:G13"/>
    <mergeCell ref="H13:I13"/>
    <mergeCell ref="A14:G14"/>
    <mergeCell ref="H14:I14"/>
    <mergeCell ref="A15:G16"/>
    <mergeCell ref="H15:I16"/>
    <mergeCell ref="A17:G17"/>
    <mergeCell ref="H17:I17"/>
    <mergeCell ref="A18:G18"/>
    <mergeCell ref="H18:I18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5:G35"/>
    <mergeCell ref="H35:I35"/>
    <mergeCell ref="A36:G36"/>
    <mergeCell ref="H36:I36"/>
    <mergeCell ref="A37:G37"/>
    <mergeCell ref="H37:I37"/>
    <mergeCell ref="A38:G38"/>
    <mergeCell ref="H38:I38"/>
    <mergeCell ref="A39:G39"/>
    <mergeCell ref="H39:I39"/>
    <mergeCell ref="A40:G40"/>
    <mergeCell ref="H40:I40"/>
    <mergeCell ref="A41:G41"/>
    <mergeCell ref="H41:I41"/>
    <mergeCell ref="A42:G42"/>
    <mergeCell ref="H42:I42"/>
    <mergeCell ref="A43:G43"/>
    <mergeCell ref="H43:I43"/>
    <mergeCell ref="A47:C47"/>
    <mergeCell ref="G47:I4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2" sqref="H12:I12"/>
    </sheetView>
  </sheetViews>
  <sheetFormatPr defaultRowHeight="15" x14ac:dyDescent="0.25"/>
  <sheetData>
    <row r="1" spans="1:9" ht="18.75" x14ac:dyDescent="0.3">
      <c r="A1" s="84" t="s">
        <v>111</v>
      </c>
      <c r="B1" s="84"/>
      <c r="C1" s="84"/>
      <c r="D1" s="84"/>
      <c r="E1" s="84"/>
      <c r="F1" s="84"/>
      <c r="G1" s="84"/>
      <c r="H1" s="84"/>
      <c r="I1" s="84"/>
    </row>
    <row r="2" spans="1:9" ht="15.75" thickBot="1" x14ac:dyDescent="0.3">
      <c r="C2" s="85" t="s">
        <v>112</v>
      </c>
      <c r="D2" s="85"/>
      <c r="E2" s="85"/>
      <c r="F2" s="85"/>
    </row>
    <row r="3" spans="1:9" ht="15.75" thickBot="1" x14ac:dyDescent="0.3">
      <c r="A3" s="58"/>
      <c r="B3" s="59"/>
      <c r="C3" s="59"/>
      <c r="D3" s="59"/>
      <c r="E3" s="59"/>
      <c r="F3" s="59"/>
      <c r="G3" s="60"/>
      <c r="H3" s="113" t="s">
        <v>2</v>
      </c>
      <c r="I3" s="114"/>
    </row>
    <row r="4" spans="1:9" x14ac:dyDescent="0.25">
      <c r="A4" s="127" t="s">
        <v>113</v>
      </c>
      <c r="B4" s="128"/>
      <c r="C4" s="128"/>
      <c r="D4" s="128"/>
      <c r="E4" s="128"/>
      <c r="F4" s="128"/>
      <c r="G4" s="27"/>
      <c r="H4" s="115">
        <v>113072.4</v>
      </c>
      <c r="I4" s="116"/>
    </row>
    <row r="5" spans="1:9" x14ac:dyDescent="0.25">
      <c r="A5" s="63"/>
      <c r="B5" s="142"/>
      <c r="C5" s="142"/>
      <c r="D5" s="142"/>
      <c r="E5" s="142"/>
      <c r="F5" s="142"/>
      <c r="G5" s="64"/>
      <c r="H5" s="76"/>
      <c r="I5" s="24"/>
    </row>
    <row r="6" spans="1:9" x14ac:dyDescent="0.25">
      <c r="A6" s="21" t="s">
        <v>114</v>
      </c>
      <c r="B6" s="22"/>
      <c r="C6" s="22"/>
      <c r="D6" s="22"/>
      <c r="E6" s="22"/>
      <c r="F6" s="22"/>
      <c r="G6" s="23"/>
      <c r="H6" s="76">
        <v>247348.13</v>
      </c>
      <c r="I6" s="24"/>
    </row>
    <row r="7" spans="1:9" x14ac:dyDescent="0.25">
      <c r="A7" s="81" t="s">
        <v>5</v>
      </c>
      <c r="B7" s="82"/>
      <c r="C7" s="82"/>
      <c r="D7" s="82"/>
      <c r="E7" s="82"/>
      <c r="F7" s="82"/>
      <c r="G7" s="83"/>
      <c r="H7" s="264">
        <v>195352.15</v>
      </c>
      <c r="I7" s="265"/>
    </row>
    <row r="8" spans="1:9" x14ac:dyDescent="0.25">
      <c r="A8" s="81" t="s">
        <v>6</v>
      </c>
      <c r="B8" s="82"/>
      <c r="C8" s="82"/>
      <c r="D8" s="82"/>
      <c r="E8" s="82"/>
      <c r="F8" s="82"/>
      <c r="G8" s="83"/>
      <c r="H8" s="151">
        <v>175910.57</v>
      </c>
      <c r="I8" s="152"/>
    </row>
    <row r="9" spans="1:9" x14ac:dyDescent="0.25">
      <c r="A9" s="11" t="s">
        <v>7</v>
      </c>
      <c r="B9" s="12"/>
      <c r="C9" s="12"/>
      <c r="D9" s="12"/>
      <c r="E9" s="12"/>
      <c r="F9" s="12"/>
      <c r="G9" s="13"/>
      <c r="H9" s="61">
        <v>4994.8900000000003</v>
      </c>
      <c r="I9" s="62"/>
    </row>
    <row r="10" spans="1:9" ht="15.75" thickBot="1" x14ac:dyDescent="0.3">
      <c r="A10" s="11"/>
      <c r="B10" s="12"/>
      <c r="C10" s="12"/>
      <c r="D10" s="12"/>
      <c r="E10" s="12"/>
      <c r="F10" s="12"/>
      <c r="G10" s="13"/>
      <c r="H10" s="14"/>
      <c r="I10" s="15"/>
    </row>
    <row r="11" spans="1:9" ht="15.75" thickBot="1" x14ac:dyDescent="0.3">
      <c r="A11" s="53" t="s">
        <v>8</v>
      </c>
      <c r="B11" s="54"/>
      <c r="C11" s="54"/>
      <c r="D11" s="54"/>
      <c r="E11" s="54"/>
      <c r="F11" s="54"/>
      <c r="G11" s="55"/>
      <c r="H11" s="56">
        <f>H12+H13+H14+H15+H16+H18+H19+H30+H21+H22+H23+H24+H25+H26+H20</f>
        <v>291190.2</v>
      </c>
      <c r="I11" s="71"/>
    </row>
    <row r="12" spans="1:9" x14ac:dyDescent="0.25">
      <c r="A12" s="45" t="s">
        <v>40</v>
      </c>
      <c r="B12" s="46"/>
      <c r="C12" s="46"/>
      <c r="D12" s="46"/>
      <c r="E12" s="46"/>
      <c r="F12" s="46"/>
      <c r="G12" s="47"/>
      <c r="H12" s="72">
        <v>5080.3500000000004</v>
      </c>
      <c r="I12" s="73"/>
    </row>
    <row r="13" spans="1:9" x14ac:dyDescent="0.25">
      <c r="A13" s="11" t="s">
        <v>96</v>
      </c>
      <c r="B13" s="12"/>
      <c r="C13" s="12"/>
      <c r="D13" s="12"/>
      <c r="E13" s="12"/>
      <c r="F13" s="12"/>
      <c r="G13" s="13"/>
      <c r="H13" s="14"/>
      <c r="I13" s="15"/>
    </row>
    <row r="14" spans="1:9" x14ac:dyDescent="0.25">
      <c r="A14" s="11" t="s">
        <v>10</v>
      </c>
      <c r="B14" s="12"/>
      <c r="C14" s="12"/>
      <c r="D14" s="12"/>
      <c r="E14" s="12"/>
      <c r="F14" s="12"/>
      <c r="G14" s="13"/>
      <c r="H14" s="14">
        <v>693.78</v>
      </c>
      <c r="I14" s="15"/>
    </row>
    <row r="15" spans="1:9" x14ac:dyDescent="0.25">
      <c r="A15" s="11" t="s">
        <v>11</v>
      </c>
      <c r="B15" s="12"/>
      <c r="C15" s="12"/>
      <c r="D15" s="12"/>
      <c r="E15" s="12"/>
      <c r="F15" s="12"/>
      <c r="G15" s="13"/>
      <c r="H15" s="14">
        <v>4301.1099999999997</v>
      </c>
      <c r="I15" s="15"/>
    </row>
    <row r="16" spans="1:9" x14ac:dyDescent="0.25">
      <c r="A16" s="65" t="s">
        <v>12</v>
      </c>
      <c r="B16" s="66"/>
      <c r="C16" s="66"/>
      <c r="D16" s="66"/>
      <c r="E16" s="66"/>
      <c r="F16" s="66"/>
      <c r="G16" s="67"/>
      <c r="H16" s="14"/>
      <c r="I16" s="15"/>
    </row>
    <row r="17" spans="1:9" x14ac:dyDescent="0.25">
      <c r="A17" s="65"/>
      <c r="B17" s="66"/>
      <c r="C17" s="66"/>
      <c r="D17" s="66"/>
      <c r="E17" s="66"/>
      <c r="F17" s="66"/>
      <c r="G17" s="67"/>
      <c r="H17" s="14"/>
      <c r="I17" s="15"/>
    </row>
    <row r="18" spans="1:9" x14ac:dyDescent="0.25">
      <c r="A18" s="11" t="s">
        <v>48</v>
      </c>
      <c r="B18" s="12"/>
      <c r="C18" s="12"/>
      <c r="D18" s="12"/>
      <c r="E18" s="12"/>
      <c r="F18" s="12"/>
      <c r="G18" s="13"/>
      <c r="H18" s="14">
        <v>12000</v>
      </c>
      <c r="I18" s="15"/>
    </row>
    <row r="19" spans="1:9" x14ac:dyDescent="0.25">
      <c r="A19" s="259" t="s">
        <v>13</v>
      </c>
      <c r="B19" s="260"/>
      <c r="C19" s="260"/>
      <c r="D19" s="260"/>
      <c r="E19" s="260"/>
      <c r="F19" s="260"/>
      <c r="G19" s="261"/>
      <c r="H19" s="262"/>
      <c r="I19" s="263"/>
    </row>
    <row r="20" spans="1:9" x14ac:dyDescent="0.25">
      <c r="A20" s="11" t="s">
        <v>14</v>
      </c>
      <c r="B20" s="12"/>
      <c r="C20" s="12"/>
      <c r="D20" s="12"/>
      <c r="E20" s="12"/>
      <c r="F20" s="12"/>
      <c r="G20" s="13"/>
      <c r="H20" s="255">
        <v>7321.7</v>
      </c>
      <c r="I20" s="256"/>
    </row>
    <row r="21" spans="1:9" x14ac:dyDescent="0.25">
      <c r="A21" s="16" t="s">
        <v>15</v>
      </c>
      <c r="B21" s="17"/>
      <c r="C21" s="17"/>
      <c r="D21" s="17"/>
      <c r="E21" s="17"/>
      <c r="F21" s="17"/>
      <c r="G21" s="18"/>
      <c r="H21" s="257">
        <v>11659</v>
      </c>
      <c r="I21" s="258"/>
    </row>
    <row r="22" spans="1:9" x14ac:dyDescent="0.25">
      <c r="A22" s="16" t="s">
        <v>16</v>
      </c>
      <c r="B22" s="17"/>
      <c r="C22" s="17"/>
      <c r="D22" s="17"/>
      <c r="E22" s="17"/>
      <c r="F22" s="17"/>
      <c r="G22" s="18"/>
      <c r="H22" s="248"/>
      <c r="I22" s="250"/>
    </row>
    <row r="23" spans="1:9" x14ac:dyDescent="0.25">
      <c r="A23" s="16" t="s">
        <v>17</v>
      </c>
      <c r="B23" s="17"/>
      <c r="C23" s="17"/>
      <c r="D23" s="17"/>
      <c r="E23" s="17"/>
      <c r="F23" s="17"/>
      <c r="G23" s="18"/>
      <c r="H23" s="248">
        <v>4999.8900000000003</v>
      </c>
      <c r="I23" s="250"/>
    </row>
    <row r="24" spans="1:9" x14ac:dyDescent="0.25">
      <c r="A24" s="16" t="s">
        <v>18</v>
      </c>
      <c r="B24" s="17"/>
      <c r="C24" s="17"/>
      <c r="D24" s="17"/>
      <c r="E24" s="17"/>
      <c r="F24" s="17"/>
      <c r="G24" s="18"/>
      <c r="H24" s="248">
        <v>62067.6</v>
      </c>
      <c r="I24" s="250"/>
    </row>
    <row r="25" spans="1:9" x14ac:dyDescent="0.25">
      <c r="A25" s="16" t="s">
        <v>19</v>
      </c>
      <c r="B25" s="17"/>
      <c r="C25" s="17"/>
      <c r="D25" s="17"/>
      <c r="E25" s="17"/>
      <c r="F25" s="17"/>
      <c r="G25" s="18"/>
      <c r="H25" s="255">
        <v>140066.39000000001</v>
      </c>
      <c r="I25" s="256"/>
    </row>
    <row r="26" spans="1:9" ht="15.75" thickBot="1" x14ac:dyDescent="0.3">
      <c r="A26" s="16" t="s">
        <v>20</v>
      </c>
      <c r="B26" s="17"/>
      <c r="C26" s="17"/>
      <c r="D26" s="17"/>
      <c r="E26" s="17"/>
      <c r="F26" s="17"/>
      <c r="G26" s="18"/>
      <c r="H26" s="246">
        <v>43000.38</v>
      </c>
      <c r="I26" s="247"/>
    </row>
    <row r="27" spans="1:9" ht="15.75" thickBot="1" x14ac:dyDescent="0.3">
      <c r="A27" s="53" t="s">
        <v>99</v>
      </c>
      <c r="B27" s="54"/>
      <c r="C27" s="54"/>
      <c r="D27" s="54"/>
      <c r="E27" s="54"/>
      <c r="F27" s="54"/>
      <c r="G27" s="55"/>
      <c r="H27" s="113">
        <v>292917.37</v>
      </c>
      <c r="I27" s="114"/>
    </row>
    <row r="28" spans="1:9" ht="15.75" thickBot="1" x14ac:dyDescent="0.3">
      <c r="A28" s="58"/>
      <c r="B28" s="59"/>
      <c r="C28" s="59"/>
      <c r="D28" s="59"/>
      <c r="E28" s="59"/>
      <c r="F28" s="59"/>
      <c r="G28" s="60"/>
      <c r="H28" s="253"/>
      <c r="I28" s="254"/>
    </row>
    <row r="29" spans="1:9" ht="15.75" thickBot="1" x14ac:dyDescent="0.3">
      <c r="A29" s="33" t="s">
        <v>68</v>
      </c>
      <c r="B29" s="34"/>
      <c r="C29" s="34"/>
      <c r="D29" s="34"/>
      <c r="E29" s="34"/>
      <c r="F29" s="34"/>
      <c r="G29" s="35"/>
      <c r="H29" s="36">
        <v>0</v>
      </c>
      <c r="I29" s="37"/>
    </row>
    <row r="30" spans="1:9" x14ac:dyDescent="0.25">
      <c r="A30" s="243" t="s">
        <v>23</v>
      </c>
      <c r="B30" s="244"/>
      <c r="C30" s="244"/>
      <c r="D30" s="244"/>
      <c r="E30" s="244"/>
      <c r="F30" s="244"/>
      <c r="G30" s="245"/>
      <c r="H30" s="246"/>
      <c r="I30" s="247"/>
    </row>
    <row r="31" spans="1:9" ht="15.75" thickBot="1" x14ac:dyDescent="0.3">
      <c r="A31" s="248"/>
      <c r="B31" s="249"/>
      <c r="C31" s="249"/>
      <c r="D31" s="249"/>
      <c r="E31" s="249"/>
      <c r="F31" s="249"/>
      <c r="G31" s="250"/>
      <c r="H31" s="248"/>
      <c r="I31" s="250"/>
    </row>
    <row r="32" spans="1:9" x14ac:dyDescent="0.25">
      <c r="A32" s="224" t="s">
        <v>24</v>
      </c>
      <c r="B32" s="225"/>
      <c r="C32" s="225"/>
      <c r="D32" s="225"/>
      <c r="E32" s="225"/>
      <c r="F32" s="225"/>
      <c r="G32" s="226"/>
      <c r="H32" s="251">
        <v>8868.77</v>
      </c>
      <c r="I32" s="252"/>
    </row>
    <row r="33" spans="1:9" x14ac:dyDescent="0.25">
      <c r="A33" s="21" t="s">
        <v>25</v>
      </c>
      <c r="B33" s="22"/>
      <c r="C33" s="22"/>
      <c r="D33" s="22"/>
      <c r="E33" s="22"/>
      <c r="F33" s="22"/>
      <c r="G33" s="23"/>
      <c r="H33" s="76">
        <v>61055.64</v>
      </c>
      <c r="I33" s="24"/>
    </row>
    <row r="34" spans="1:9" ht="15.75" thickBot="1" x14ac:dyDescent="0.3">
      <c r="A34" s="117" t="s">
        <v>26</v>
      </c>
      <c r="B34" s="118"/>
      <c r="C34" s="118"/>
      <c r="D34" s="118"/>
      <c r="E34" s="118"/>
      <c r="F34" s="118"/>
      <c r="G34" s="118"/>
      <c r="H34" s="5">
        <v>58444.79</v>
      </c>
      <c r="I34" s="6"/>
    </row>
    <row r="35" spans="1:9" ht="15.75" thickBot="1" x14ac:dyDescent="0.3">
      <c r="A35" s="240"/>
      <c r="B35" s="241"/>
      <c r="C35" s="241"/>
      <c r="D35" s="241"/>
      <c r="E35" s="241"/>
      <c r="F35" s="241"/>
      <c r="G35" s="242"/>
      <c r="H35" s="240"/>
      <c r="I35" s="242"/>
    </row>
    <row r="36" spans="1:9" ht="15.75" thickBot="1" x14ac:dyDescent="0.3">
      <c r="A36" s="135" t="s">
        <v>27</v>
      </c>
      <c r="B36" s="136"/>
      <c r="C36" s="136"/>
      <c r="D36" s="136"/>
      <c r="E36" s="136"/>
      <c r="F36" s="136"/>
      <c r="G36" s="137"/>
      <c r="H36" s="43">
        <f>H11+H29</f>
        <v>291190.2</v>
      </c>
      <c r="I36" s="44"/>
    </row>
    <row r="37" spans="1:9" x14ac:dyDescent="0.25">
      <c r="A37" s="143"/>
      <c r="B37" s="197"/>
      <c r="C37" s="197"/>
      <c r="D37" s="197"/>
      <c r="E37" s="197"/>
      <c r="F37" s="197"/>
      <c r="G37" s="144"/>
      <c r="H37" s="38"/>
      <c r="I37" s="40"/>
    </row>
    <row r="38" spans="1:9" x14ac:dyDescent="0.25">
      <c r="A38" s="127" t="s">
        <v>115</v>
      </c>
      <c r="B38" s="128"/>
      <c r="C38" s="128"/>
      <c r="D38" s="128"/>
      <c r="E38" s="128"/>
      <c r="F38" s="128"/>
      <c r="G38" s="27"/>
      <c r="H38" s="19">
        <f>H4+H11-H27</f>
        <v>111345.22999999998</v>
      </c>
      <c r="I38" s="20"/>
    </row>
    <row r="39" spans="1:9" x14ac:dyDescent="0.25">
      <c r="A39" s="21" t="s">
        <v>93</v>
      </c>
      <c r="B39" s="22"/>
      <c r="C39" s="22"/>
      <c r="D39" s="22"/>
      <c r="E39" s="22"/>
      <c r="F39" s="22"/>
      <c r="G39" s="23"/>
      <c r="H39" s="19">
        <f>H6+H7-H8-H9</f>
        <v>261794.82</v>
      </c>
      <c r="I39" s="20"/>
    </row>
    <row r="40" spans="1:9" x14ac:dyDescent="0.25">
      <c r="A40" s="27" t="s">
        <v>59</v>
      </c>
      <c r="B40" s="22"/>
      <c r="C40" s="22"/>
      <c r="D40" s="22"/>
      <c r="E40" s="22"/>
      <c r="F40" s="22"/>
      <c r="G40" s="22"/>
      <c r="H40" s="19">
        <f>H32+H33-H34</f>
        <v>11479.620000000003</v>
      </c>
      <c r="I40" s="20"/>
    </row>
    <row r="41" spans="1:9" x14ac:dyDescent="0.25">
      <c r="A41" s="235"/>
      <c r="B41" s="236"/>
      <c r="C41" s="236"/>
      <c r="D41" s="236"/>
      <c r="E41" s="236"/>
      <c r="F41" s="236"/>
      <c r="G41" s="237"/>
      <c r="H41" s="63"/>
      <c r="I41" s="64"/>
    </row>
    <row r="42" spans="1:9" x14ac:dyDescent="0.25">
      <c r="A42" s="127" t="s">
        <v>31</v>
      </c>
      <c r="B42" s="128"/>
      <c r="C42" s="128"/>
      <c r="D42" s="128"/>
      <c r="E42" s="128"/>
      <c r="F42" s="128"/>
      <c r="G42" s="184"/>
      <c r="H42" s="14"/>
      <c r="I42" s="15"/>
    </row>
    <row r="43" spans="1:9" x14ac:dyDescent="0.25">
      <c r="A43" s="16" t="s">
        <v>32</v>
      </c>
      <c r="B43" s="17"/>
      <c r="C43" s="17"/>
      <c r="D43" s="17"/>
      <c r="E43" s="17"/>
      <c r="F43" s="17"/>
      <c r="G43" s="18"/>
      <c r="H43" s="99">
        <v>13.5</v>
      </c>
      <c r="I43" s="205"/>
    </row>
    <row r="44" spans="1:9" ht="15.75" thickBot="1" x14ac:dyDescent="0.3">
      <c r="A44" s="2" t="s">
        <v>116</v>
      </c>
      <c r="B44" s="3"/>
      <c r="C44" s="3"/>
      <c r="D44" s="3"/>
      <c r="E44" s="3"/>
      <c r="F44" s="3"/>
      <c r="G44" s="4"/>
      <c r="H44" s="5">
        <f>(H7+H11+H33)/(H8+H9+H27+H34)*H43</f>
        <v>13.888826949495821</v>
      </c>
      <c r="I44" s="6"/>
    </row>
    <row r="47" spans="1:9" x14ac:dyDescent="0.25">
      <c r="A47" s="7" t="s">
        <v>34</v>
      </c>
      <c r="B47" s="7"/>
      <c r="C47" s="7"/>
      <c r="G47" s="7" t="s">
        <v>35</v>
      </c>
      <c r="H47" s="7"/>
      <c r="I47" s="7"/>
    </row>
  </sheetData>
  <mergeCells count="86"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  <mergeCell ref="A8:G8"/>
    <mergeCell ref="H8:I8"/>
    <mergeCell ref="A9:G9"/>
    <mergeCell ref="H9:I9"/>
    <mergeCell ref="A10:G10"/>
    <mergeCell ref="H10:I10"/>
    <mergeCell ref="A11:G11"/>
    <mergeCell ref="H11:I11"/>
    <mergeCell ref="A12:G12"/>
    <mergeCell ref="H12:I12"/>
    <mergeCell ref="A13:G13"/>
    <mergeCell ref="H13:I13"/>
    <mergeCell ref="A14:G14"/>
    <mergeCell ref="H14:I14"/>
    <mergeCell ref="A15:G15"/>
    <mergeCell ref="H15:I15"/>
    <mergeCell ref="A16:G17"/>
    <mergeCell ref="H16:I17"/>
    <mergeCell ref="A18:G18"/>
    <mergeCell ref="H18:I18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5:G35"/>
    <mergeCell ref="H35:I35"/>
    <mergeCell ref="A36:G36"/>
    <mergeCell ref="H36:I36"/>
    <mergeCell ref="A37:G37"/>
    <mergeCell ref="H37:I37"/>
    <mergeCell ref="A38:G38"/>
    <mergeCell ref="H38:I38"/>
    <mergeCell ref="A39:G39"/>
    <mergeCell ref="H39:I39"/>
    <mergeCell ref="A40:G40"/>
    <mergeCell ref="H40:I40"/>
    <mergeCell ref="A41:G41"/>
    <mergeCell ref="H41:I41"/>
    <mergeCell ref="A47:C47"/>
    <mergeCell ref="G47:I47"/>
    <mergeCell ref="A42:G42"/>
    <mergeCell ref="H42:I42"/>
    <mergeCell ref="A43:G43"/>
    <mergeCell ref="H43:I43"/>
    <mergeCell ref="A44:G44"/>
    <mergeCell ref="H44:I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K17" sqref="K17"/>
    </sheetView>
  </sheetViews>
  <sheetFormatPr defaultRowHeight="15" x14ac:dyDescent="0.25"/>
  <sheetData>
    <row r="1" spans="1:9" ht="18.75" x14ac:dyDescent="0.3">
      <c r="A1" s="84" t="s">
        <v>36</v>
      </c>
      <c r="B1" s="84"/>
      <c r="C1" s="84"/>
      <c r="D1" s="84"/>
      <c r="E1" s="84"/>
      <c r="F1" s="84"/>
      <c r="G1" s="84"/>
      <c r="H1" s="84"/>
      <c r="I1" s="84"/>
    </row>
    <row r="2" spans="1:9" ht="15.75" thickBot="1" x14ac:dyDescent="0.3">
      <c r="C2" s="85" t="s">
        <v>37</v>
      </c>
      <c r="D2" s="85"/>
      <c r="E2" s="85"/>
      <c r="F2" s="85"/>
    </row>
    <row r="3" spans="1:9" ht="15.75" thickBot="1" x14ac:dyDescent="0.3">
      <c r="A3" s="58"/>
      <c r="B3" s="59"/>
      <c r="C3" s="59"/>
      <c r="D3" s="59"/>
      <c r="E3" s="59"/>
      <c r="F3" s="59"/>
      <c r="G3" s="60"/>
      <c r="H3" s="86" t="s">
        <v>2</v>
      </c>
      <c r="I3" s="87"/>
    </row>
    <row r="4" spans="1:9" x14ac:dyDescent="0.25">
      <c r="A4" s="88" t="s">
        <v>38</v>
      </c>
      <c r="B4" s="89"/>
      <c r="C4" s="89"/>
      <c r="D4" s="89"/>
      <c r="E4" s="89"/>
      <c r="F4" s="89"/>
      <c r="G4" s="90"/>
      <c r="H4" s="76">
        <v>0</v>
      </c>
      <c r="I4" s="24"/>
    </row>
    <row r="5" spans="1:9" x14ac:dyDescent="0.25">
      <c r="A5" s="76"/>
      <c r="B5" s="77"/>
      <c r="C5" s="77"/>
      <c r="D5" s="77"/>
      <c r="E5" s="77"/>
      <c r="F5" s="77"/>
      <c r="G5" s="24"/>
      <c r="H5" s="63"/>
      <c r="I5" s="64"/>
    </row>
    <row r="6" spans="1:9" x14ac:dyDescent="0.25">
      <c r="A6" s="78" t="s">
        <v>39</v>
      </c>
      <c r="B6" s="79"/>
      <c r="C6" s="79"/>
      <c r="D6" s="79"/>
      <c r="E6" s="79"/>
      <c r="F6" s="79"/>
      <c r="G6" s="80"/>
      <c r="H6" s="19">
        <v>0</v>
      </c>
      <c r="I6" s="20"/>
    </row>
    <row r="7" spans="1:9" x14ac:dyDescent="0.25">
      <c r="A7" s="81" t="s">
        <v>5</v>
      </c>
      <c r="B7" s="82"/>
      <c r="C7" s="82"/>
      <c r="D7" s="82"/>
      <c r="E7" s="82"/>
      <c r="F7" s="82"/>
      <c r="G7" s="83"/>
      <c r="H7" s="74">
        <v>88118.98</v>
      </c>
      <c r="I7" s="75"/>
    </row>
    <row r="8" spans="1:9" x14ac:dyDescent="0.25">
      <c r="A8" s="11" t="s">
        <v>6</v>
      </c>
      <c r="B8" s="12"/>
      <c r="C8" s="12"/>
      <c r="D8" s="12"/>
      <c r="E8" s="12"/>
      <c r="F8" s="12"/>
      <c r="G8" s="13"/>
      <c r="H8" s="74">
        <v>51847.63</v>
      </c>
      <c r="I8" s="75"/>
    </row>
    <row r="9" spans="1:9" x14ac:dyDescent="0.25">
      <c r="A9" s="11" t="s">
        <v>7</v>
      </c>
      <c r="B9" s="12"/>
      <c r="C9" s="12"/>
      <c r="D9" s="12"/>
      <c r="E9" s="12"/>
      <c r="F9" s="12"/>
      <c r="G9" s="13"/>
      <c r="H9" s="74">
        <v>0</v>
      </c>
      <c r="I9" s="75"/>
    </row>
    <row r="10" spans="1:9" ht="15.75" thickBot="1" x14ac:dyDescent="0.3">
      <c r="A10" s="76"/>
      <c r="B10" s="77"/>
      <c r="C10" s="77"/>
      <c r="D10" s="77"/>
      <c r="E10" s="77"/>
      <c r="F10" s="77"/>
      <c r="G10" s="24"/>
      <c r="H10" s="19"/>
      <c r="I10" s="20"/>
    </row>
    <row r="11" spans="1:9" ht="15.75" thickBot="1" x14ac:dyDescent="0.3">
      <c r="A11" s="53" t="s">
        <v>8</v>
      </c>
      <c r="B11" s="54"/>
      <c r="C11" s="54"/>
      <c r="D11" s="54"/>
      <c r="E11" s="54"/>
      <c r="F11" s="54"/>
      <c r="G11" s="55"/>
      <c r="H11" s="56">
        <f>H12+H13+H14+H15+H17+H18+H19+H29+H21+H22+H23+H24+H25+H20</f>
        <v>149418.57999999999</v>
      </c>
      <c r="I11" s="71"/>
    </row>
    <row r="12" spans="1:9" x14ac:dyDescent="0.25">
      <c r="A12" s="45" t="s">
        <v>40</v>
      </c>
      <c r="B12" s="46"/>
      <c r="C12" s="46"/>
      <c r="D12" s="46"/>
      <c r="E12" s="46"/>
      <c r="F12" s="46"/>
      <c r="G12" s="47"/>
      <c r="H12" s="72">
        <v>7195.4</v>
      </c>
      <c r="I12" s="73"/>
    </row>
    <row r="13" spans="1:9" x14ac:dyDescent="0.25">
      <c r="A13" s="11" t="s">
        <v>10</v>
      </c>
      <c r="B13" s="12"/>
      <c r="C13" s="12"/>
      <c r="D13" s="12"/>
      <c r="E13" s="12"/>
      <c r="F13" s="12"/>
      <c r="G13" s="13"/>
      <c r="H13" s="14"/>
      <c r="I13" s="15"/>
    </row>
    <row r="14" spans="1:9" x14ac:dyDescent="0.25">
      <c r="A14" s="11" t="s">
        <v>11</v>
      </c>
      <c r="B14" s="12"/>
      <c r="C14" s="12"/>
      <c r="D14" s="12"/>
      <c r="E14" s="12"/>
      <c r="F14" s="12"/>
      <c r="G14" s="13"/>
      <c r="H14" s="14">
        <v>1026.8800000000001</v>
      </c>
      <c r="I14" s="15"/>
    </row>
    <row r="15" spans="1:9" x14ac:dyDescent="0.25">
      <c r="A15" s="65" t="s">
        <v>12</v>
      </c>
      <c r="B15" s="66"/>
      <c r="C15" s="66"/>
      <c r="D15" s="66"/>
      <c r="E15" s="66"/>
      <c r="F15" s="66"/>
      <c r="G15" s="67"/>
      <c r="H15" s="14"/>
      <c r="I15" s="15"/>
    </row>
    <row r="16" spans="1:9" x14ac:dyDescent="0.25">
      <c r="A16" s="65"/>
      <c r="B16" s="66"/>
      <c r="C16" s="66"/>
      <c r="D16" s="66"/>
      <c r="E16" s="66"/>
      <c r="F16" s="66"/>
      <c r="G16" s="67"/>
      <c r="H16" s="14"/>
      <c r="I16" s="15"/>
    </row>
    <row r="17" spans="1:9" x14ac:dyDescent="0.25">
      <c r="A17" s="11" t="s">
        <v>41</v>
      </c>
      <c r="B17" s="12"/>
      <c r="C17" s="12"/>
      <c r="D17" s="12"/>
      <c r="E17" s="12"/>
      <c r="F17" s="12"/>
      <c r="G17" s="13"/>
      <c r="H17" s="14"/>
      <c r="I17" s="15"/>
    </row>
    <row r="18" spans="1:9" x14ac:dyDescent="0.25">
      <c r="A18" s="11" t="s">
        <v>42</v>
      </c>
      <c r="B18" s="12"/>
      <c r="C18" s="12"/>
      <c r="D18" s="12"/>
      <c r="E18" s="12"/>
      <c r="F18" s="12"/>
      <c r="G18" s="13"/>
      <c r="H18" s="93">
        <v>210</v>
      </c>
      <c r="I18" s="94"/>
    </row>
    <row r="19" spans="1:9" x14ac:dyDescent="0.25">
      <c r="A19" s="68" t="s">
        <v>13</v>
      </c>
      <c r="B19" s="69"/>
      <c r="C19" s="69"/>
      <c r="D19" s="69"/>
      <c r="E19" s="69"/>
      <c r="F19" s="69"/>
      <c r="G19" s="70"/>
      <c r="H19" s="14"/>
      <c r="I19" s="15"/>
    </row>
    <row r="20" spans="1:9" x14ac:dyDescent="0.25">
      <c r="A20" s="11" t="s">
        <v>14</v>
      </c>
      <c r="B20" s="12"/>
      <c r="C20" s="12"/>
      <c r="D20" s="12"/>
      <c r="E20" s="12"/>
      <c r="F20" s="12"/>
      <c r="G20" s="13"/>
      <c r="H20" s="61">
        <v>0</v>
      </c>
      <c r="I20" s="62"/>
    </row>
    <row r="21" spans="1:9" x14ac:dyDescent="0.25">
      <c r="A21" s="16" t="s">
        <v>16</v>
      </c>
      <c r="B21" s="17"/>
      <c r="C21" s="17"/>
      <c r="D21" s="17"/>
      <c r="E21" s="17"/>
      <c r="F21" s="17"/>
      <c r="G21" s="18"/>
      <c r="H21" s="63"/>
      <c r="I21" s="64"/>
    </row>
    <row r="22" spans="1:9" x14ac:dyDescent="0.25">
      <c r="A22" s="16" t="s">
        <v>43</v>
      </c>
      <c r="B22" s="17"/>
      <c r="C22" s="17"/>
      <c r="D22" s="17"/>
      <c r="E22" s="17"/>
      <c r="F22" s="17"/>
      <c r="G22" s="18"/>
      <c r="H22" s="51">
        <v>7727.18</v>
      </c>
      <c r="I22" s="52"/>
    </row>
    <row r="23" spans="1:9" x14ac:dyDescent="0.25">
      <c r="A23" s="16" t="s">
        <v>18</v>
      </c>
      <c r="B23" s="17"/>
      <c r="C23" s="17"/>
      <c r="D23" s="17"/>
      <c r="E23" s="17"/>
      <c r="F23" s="17"/>
      <c r="G23" s="18"/>
      <c r="H23" s="61">
        <v>16089.35</v>
      </c>
      <c r="I23" s="62"/>
    </row>
    <row r="24" spans="1:9" x14ac:dyDescent="0.25">
      <c r="A24" s="16" t="s">
        <v>19</v>
      </c>
      <c r="B24" s="17"/>
      <c r="C24" s="17"/>
      <c r="D24" s="17"/>
      <c r="E24" s="17"/>
      <c r="F24" s="17"/>
      <c r="G24" s="18"/>
      <c r="H24" s="63">
        <v>89647.87</v>
      </c>
      <c r="I24" s="64"/>
    </row>
    <row r="25" spans="1:9" ht="15.75" thickBot="1" x14ac:dyDescent="0.3">
      <c r="A25" s="16" t="s">
        <v>20</v>
      </c>
      <c r="B25" s="17"/>
      <c r="C25" s="17"/>
      <c r="D25" s="17"/>
      <c r="E25" s="17"/>
      <c r="F25" s="17"/>
      <c r="G25" s="18"/>
      <c r="H25" s="91">
        <v>27521.9</v>
      </c>
      <c r="I25" s="92"/>
    </row>
    <row r="26" spans="1:9" ht="15.75" thickBot="1" x14ac:dyDescent="0.3">
      <c r="A26" s="53" t="s">
        <v>21</v>
      </c>
      <c r="B26" s="54"/>
      <c r="C26" s="54"/>
      <c r="D26" s="54"/>
      <c r="E26" s="54"/>
      <c r="F26" s="54"/>
      <c r="G26" s="55"/>
      <c r="H26" s="56">
        <v>87915.15</v>
      </c>
      <c r="I26" s="57"/>
    </row>
    <row r="27" spans="1:9" ht="15.75" thickBot="1" x14ac:dyDescent="0.3">
      <c r="A27" s="58"/>
      <c r="B27" s="59"/>
      <c r="C27" s="59"/>
      <c r="D27" s="59"/>
      <c r="E27" s="59"/>
      <c r="F27" s="59"/>
      <c r="G27" s="60"/>
      <c r="H27" s="58"/>
      <c r="I27" s="60"/>
    </row>
    <row r="28" spans="1:9" ht="15.75" thickBot="1" x14ac:dyDescent="0.3">
      <c r="A28" s="33" t="s">
        <v>22</v>
      </c>
      <c r="B28" s="34"/>
      <c r="C28" s="34"/>
      <c r="D28" s="34"/>
      <c r="E28" s="34"/>
      <c r="F28" s="34"/>
      <c r="G28" s="35"/>
      <c r="H28" s="36">
        <v>0</v>
      </c>
      <c r="I28" s="37"/>
    </row>
    <row r="29" spans="1:9" x14ac:dyDescent="0.25">
      <c r="A29" s="45" t="s">
        <v>23</v>
      </c>
      <c r="B29" s="46"/>
      <c r="C29" s="46"/>
      <c r="D29" s="46"/>
      <c r="E29" s="46"/>
      <c r="F29" s="46"/>
      <c r="G29" s="47"/>
      <c r="H29" s="41"/>
      <c r="I29" s="42"/>
    </row>
    <row r="30" spans="1:9" ht="15.75" thickBot="1" x14ac:dyDescent="0.3">
      <c r="A30" s="48"/>
      <c r="B30" s="49"/>
      <c r="C30" s="49"/>
      <c r="D30" s="49"/>
      <c r="E30" s="49"/>
      <c r="F30" s="49"/>
      <c r="G30" s="50"/>
      <c r="H30" s="48"/>
      <c r="I30" s="50"/>
    </row>
    <row r="31" spans="1:9" ht="15.75" thickBot="1" x14ac:dyDescent="0.3">
      <c r="A31" s="33" t="s">
        <v>44</v>
      </c>
      <c r="B31" s="34"/>
      <c r="C31" s="34"/>
      <c r="D31" s="34"/>
      <c r="E31" s="34"/>
      <c r="F31" s="34"/>
      <c r="G31" s="35"/>
      <c r="H31" s="36">
        <v>0</v>
      </c>
      <c r="I31" s="37"/>
    </row>
    <row r="32" spans="1:9" ht="15.75" thickBot="1" x14ac:dyDescent="0.3">
      <c r="A32" s="33" t="s">
        <v>25</v>
      </c>
      <c r="B32" s="34"/>
      <c r="C32" s="34"/>
      <c r="D32" s="34"/>
      <c r="E32" s="34"/>
      <c r="F32" s="34"/>
      <c r="G32" s="35"/>
      <c r="H32" s="36">
        <v>22987.35</v>
      </c>
      <c r="I32" s="37"/>
    </row>
    <row r="33" spans="1:9" ht="15.75" thickBot="1" x14ac:dyDescent="0.3">
      <c r="A33" s="33" t="s">
        <v>26</v>
      </c>
      <c r="B33" s="34"/>
      <c r="C33" s="34"/>
      <c r="D33" s="34"/>
      <c r="E33" s="34"/>
      <c r="F33" s="34"/>
      <c r="G33" s="35"/>
      <c r="H33" s="43">
        <v>13525.32</v>
      </c>
      <c r="I33" s="44"/>
    </row>
    <row r="34" spans="1:9" ht="15.75" thickBot="1" x14ac:dyDescent="0.3">
      <c r="A34" s="28"/>
      <c r="B34" s="29"/>
      <c r="C34" s="29"/>
      <c r="D34" s="29"/>
      <c r="E34" s="29"/>
      <c r="F34" s="29"/>
      <c r="G34" s="30"/>
      <c r="H34" s="31"/>
      <c r="I34" s="32"/>
    </row>
    <row r="35" spans="1:9" ht="15.75" thickBot="1" x14ac:dyDescent="0.3">
      <c r="A35" s="33" t="s">
        <v>27</v>
      </c>
      <c r="B35" s="34"/>
      <c r="C35" s="34"/>
      <c r="D35" s="34"/>
      <c r="E35" s="34"/>
      <c r="F35" s="34"/>
      <c r="G35" s="35"/>
      <c r="H35" s="36">
        <f>H11+H28</f>
        <v>149418.57999999999</v>
      </c>
      <c r="I35" s="37"/>
    </row>
    <row r="36" spans="1:9" x14ac:dyDescent="0.25">
      <c r="A36" s="38"/>
      <c r="B36" s="39"/>
      <c r="C36" s="39"/>
      <c r="D36" s="39"/>
      <c r="E36" s="39"/>
      <c r="F36" s="39"/>
      <c r="G36" s="40"/>
      <c r="H36" s="41"/>
      <c r="I36" s="42"/>
    </row>
    <row r="37" spans="1:9" x14ac:dyDescent="0.25">
      <c r="A37" s="21" t="s">
        <v>28</v>
      </c>
      <c r="B37" s="22"/>
      <c r="C37" s="22"/>
      <c r="D37" s="22"/>
      <c r="E37" s="22"/>
      <c r="F37" s="22"/>
      <c r="G37" s="23"/>
      <c r="H37" s="19">
        <f>H4+H11-H26</f>
        <v>61503.429999999993</v>
      </c>
      <c r="I37" s="24"/>
    </row>
    <row r="38" spans="1:9" x14ac:dyDescent="0.25">
      <c r="A38" s="21" t="s">
        <v>29</v>
      </c>
      <c r="B38" s="22"/>
      <c r="C38" s="22"/>
      <c r="D38" s="22"/>
      <c r="E38" s="22"/>
      <c r="F38" s="22"/>
      <c r="G38" s="23"/>
      <c r="H38" s="25">
        <f>H6+H7-H8</f>
        <v>36271.35</v>
      </c>
      <c r="I38" s="26"/>
    </row>
    <row r="39" spans="1:9" x14ac:dyDescent="0.25">
      <c r="A39" s="27" t="s">
        <v>30</v>
      </c>
      <c r="B39" s="22"/>
      <c r="C39" s="22"/>
      <c r="D39" s="22"/>
      <c r="E39" s="22"/>
      <c r="F39" s="22"/>
      <c r="G39" s="22"/>
      <c r="H39" s="19">
        <f>H31+H32-H33</f>
        <v>9462.0299999999988</v>
      </c>
      <c r="I39" s="20"/>
    </row>
    <row r="40" spans="1:9" x14ac:dyDescent="0.25">
      <c r="A40" s="8"/>
      <c r="B40" s="9"/>
      <c r="C40" s="9"/>
      <c r="D40" s="9"/>
      <c r="E40" s="9"/>
      <c r="F40" s="9"/>
      <c r="G40" s="10"/>
      <c r="H40" s="8"/>
      <c r="I40" s="10"/>
    </row>
    <row r="41" spans="1:9" x14ac:dyDescent="0.25">
      <c r="A41" s="11" t="s">
        <v>31</v>
      </c>
      <c r="B41" s="12"/>
      <c r="C41" s="12"/>
      <c r="D41" s="12"/>
      <c r="E41" s="12"/>
      <c r="F41" s="12"/>
      <c r="G41" s="13"/>
      <c r="H41" s="14"/>
      <c r="I41" s="15"/>
    </row>
    <row r="42" spans="1:9" x14ac:dyDescent="0.25">
      <c r="A42" s="16" t="s">
        <v>32</v>
      </c>
      <c r="B42" s="17"/>
      <c r="C42" s="17"/>
      <c r="D42" s="17"/>
      <c r="E42" s="17"/>
      <c r="F42" s="17"/>
      <c r="G42" s="18"/>
      <c r="H42" s="19">
        <v>17</v>
      </c>
      <c r="I42" s="20"/>
    </row>
    <row r="43" spans="1:9" ht="15.75" thickBot="1" x14ac:dyDescent="0.3">
      <c r="A43" s="2" t="s">
        <v>33</v>
      </c>
      <c r="B43" s="3"/>
      <c r="C43" s="3"/>
      <c r="D43" s="3"/>
      <c r="E43" s="3"/>
      <c r="F43" s="3"/>
      <c r="G43" s="4"/>
      <c r="H43" s="5">
        <f>(H7+H11+H32)/(H8+H26+H33)*H42</f>
        <v>28.892806878029017</v>
      </c>
      <c r="I43" s="6"/>
    </row>
    <row r="46" spans="1:9" x14ac:dyDescent="0.25">
      <c r="A46" s="7" t="s">
        <v>34</v>
      </c>
      <c r="B46" s="7"/>
      <c r="C46" s="7"/>
      <c r="G46" s="7" t="s">
        <v>35</v>
      </c>
      <c r="H46" s="7"/>
      <c r="I46" s="7"/>
    </row>
  </sheetData>
  <mergeCells count="84"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  <mergeCell ref="A8:G8"/>
    <mergeCell ref="H8:I8"/>
    <mergeCell ref="A9:G9"/>
    <mergeCell ref="H9:I9"/>
    <mergeCell ref="A10:G10"/>
    <mergeCell ref="H10:I10"/>
    <mergeCell ref="A11:G11"/>
    <mergeCell ref="H11:I11"/>
    <mergeCell ref="A12:G12"/>
    <mergeCell ref="H12:I12"/>
    <mergeCell ref="A13:G13"/>
    <mergeCell ref="H13:I13"/>
    <mergeCell ref="A14:G14"/>
    <mergeCell ref="H14:I14"/>
    <mergeCell ref="A15:G16"/>
    <mergeCell ref="H15:I16"/>
    <mergeCell ref="A17:G17"/>
    <mergeCell ref="H17:I17"/>
    <mergeCell ref="A18:G18"/>
    <mergeCell ref="H18:I18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5:G35"/>
    <mergeCell ref="H35:I35"/>
    <mergeCell ref="A36:G36"/>
    <mergeCell ref="H36:I36"/>
    <mergeCell ref="A37:G37"/>
    <mergeCell ref="H37:I37"/>
    <mergeCell ref="A38:G38"/>
    <mergeCell ref="H38:I38"/>
    <mergeCell ref="A39:G39"/>
    <mergeCell ref="H39:I39"/>
    <mergeCell ref="A40:G40"/>
    <mergeCell ref="H40:I40"/>
    <mergeCell ref="A41:G41"/>
    <mergeCell ref="H41:I41"/>
    <mergeCell ref="A42:G42"/>
    <mergeCell ref="H42:I42"/>
    <mergeCell ref="A43:G43"/>
    <mergeCell ref="H43:I43"/>
    <mergeCell ref="A46:C46"/>
    <mergeCell ref="G46:I4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3"/>
  <sheetViews>
    <sheetView workbookViewId="0">
      <selection activeCell="J16" sqref="J16"/>
    </sheetView>
  </sheetViews>
  <sheetFormatPr defaultRowHeight="15" x14ac:dyDescent="0.25"/>
  <sheetData>
    <row r="1" spans="1:9" ht="18.75" x14ac:dyDescent="0.3">
      <c r="A1" s="84" t="s">
        <v>117</v>
      </c>
      <c r="B1" s="84"/>
      <c r="C1" s="84"/>
      <c r="D1" s="84"/>
      <c r="E1" s="84"/>
      <c r="F1" s="84"/>
      <c r="G1" s="84"/>
      <c r="H1" s="84"/>
      <c r="I1" s="84"/>
    </row>
    <row r="2" spans="1:9" ht="15.75" thickBot="1" x14ac:dyDescent="0.3">
      <c r="C2" s="85" t="s">
        <v>62</v>
      </c>
      <c r="D2" s="85"/>
      <c r="E2" s="85"/>
      <c r="F2" s="85"/>
    </row>
    <row r="3" spans="1:9" ht="15.75" thickBot="1" x14ac:dyDescent="0.3">
      <c r="A3" s="58"/>
      <c r="B3" s="59"/>
      <c r="C3" s="59"/>
      <c r="D3" s="59"/>
      <c r="E3" s="59"/>
      <c r="F3" s="59"/>
      <c r="G3" s="59"/>
      <c r="H3" s="86" t="s">
        <v>2</v>
      </c>
      <c r="I3" s="87"/>
    </row>
    <row r="4" spans="1:9" x14ac:dyDescent="0.25">
      <c r="A4" s="127" t="s">
        <v>118</v>
      </c>
      <c r="B4" s="128"/>
      <c r="C4" s="128"/>
      <c r="D4" s="128"/>
      <c r="E4" s="128"/>
      <c r="F4" s="128"/>
      <c r="G4" s="27"/>
      <c r="H4" s="143">
        <v>159675.10999999999</v>
      </c>
      <c r="I4" s="144"/>
    </row>
    <row r="5" spans="1:9" x14ac:dyDescent="0.25">
      <c r="A5" s="63"/>
      <c r="B5" s="142"/>
      <c r="C5" s="142"/>
      <c r="D5" s="142"/>
      <c r="E5" s="142"/>
      <c r="F5" s="142"/>
      <c r="G5" s="142"/>
      <c r="H5" s="14"/>
      <c r="I5" s="15"/>
    </row>
    <row r="6" spans="1:9" x14ac:dyDescent="0.25">
      <c r="A6" s="21" t="s">
        <v>71</v>
      </c>
      <c r="B6" s="22"/>
      <c r="C6" s="22"/>
      <c r="D6" s="22"/>
      <c r="E6" s="22"/>
      <c r="F6" s="22"/>
      <c r="G6" s="22"/>
      <c r="H6" s="19">
        <v>17446.650000000001</v>
      </c>
      <c r="I6" s="20"/>
    </row>
    <row r="7" spans="1:9" x14ac:dyDescent="0.25">
      <c r="A7" s="81" t="s">
        <v>5</v>
      </c>
      <c r="B7" s="82"/>
      <c r="C7" s="82"/>
      <c r="D7" s="82"/>
      <c r="E7" s="82"/>
      <c r="F7" s="82"/>
      <c r="G7" s="83"/>
      <c r="H7" s="74">
        <v>201464.15</v>
      </c>
      <c r="I7" s="75"/>
    </row>
    <row r="8" spans="1:9" x14ac:dyDescent="0.25">
      <c r="A8" s="81" t="s">
        <v>6</v>
      </c>
      <c r="B8" s="82"/>
      <c r="C8" s="82"/>
      <c r="D8" s="82"/>
      <c r="E8" s="82"/>
      <c r="F8" s="82"/>
      <c r="G8" s="82"/>
      <c r="H8" s="63">
        <v>183319.3</v>
      </c>
      <c r="I8" s="64"/>
    </row>
    <row r="9" spans="1:9" x14ac:dyDescent="0.25">
      <c r="A9" s="11" t="s">
        <v>7</v>
      </c>
      <c r="B9" s="12"/>
      <c r="C9" s="12"/>
      <c r="D9" s="12"/>
      <c r="E9" s="12"/>
      <c r="F9" s="12"/>
      <c r="G9" s="13"/>
      <c r="H9" s="61">
        <v>18960</v>
      </c>
      <c r="I9" s="62"/>
    </row>
    <row r="10" spans="1:9" ht="15.75" thickBot="1" x14ac:dyDescent="0.3">
      <c r="A10" s="11"/>
      <c r="B10" s="12"/>
      <c r="C10" s="12"/>
      <c r="D10" s="12"/>
      <c r="E10" s="12"/>
      <c r="F10" s="12"/>
      <c r="G10" s="129"/>
      <c r="H10" s="14"/>
      <c r="I10" s="15"/>
    </row>
    <row r="11" spans="1:9" ht="15.75" thickBot="1" x14ac:dyDescent="0.3">
      <c r="A11" s="53" t="s">
        <v>8</v>
      </c>
      <c r="B11" s="54"/>
      <c r="C11" s="54"/>
      <c r="D11" s="54"/>
      <c r="E11" s="54"/>
      <c r="F11" s="54"/>
      <c r="G11" s="141"/>
      <c r="H11" s="56">
        <f>H12+H13+H14+H15+H17+H18+H20+H21+H22+H23+H24+H25+H19</f>
        <v>296210.39999999997</v>
      </c>
      <c r="I11" s="158"/>
    </row>
    <row r="12" spans="1:9" x14ac:dyDescent="0.25">
      <c r="A12" s="45" t="s">
        <v>104</v>
      </c>
      <c r="B12" s="46"/>
      <c r="C12" s="46"/>
      <c r="D12" s="46"/>
      <c r="E12" s="46"/>
      <c r="F12" s="46"/>
      <c r="G12" s="46"/>
      <c r="H12" s="72">
        <v>7276.65</v>
      </c>
      <c r="I12" s="73"/>
    </row>
    <row r="13" spans="1:9" x14ac:dyDescent="0.25">
      <c r="A13" s="11" t="s">
        <v>10</v>
      </c>
      <c r="B13" s="12"/>
      <c r="C13" s="12"/>
      <c r="D13" s="12"/>
      <c r="E13" s="12"/>
      <c r="F13" s="12"/>
      <c r="G13" s="129"/>
      <c r="H13" s="14">
        <v>693.78</v>
      </c>
      <c r="I13" s="15"/>
    </row>
    <row r="14" spans="1:9" x14ac:dyDescent="0.25">
      <c r="A14" s="11" t="s">
        <v>11</v>
      </c>
      <c r="B14" s="12"/>
      <c r="C14" s="12"/>
      <c r="D14" s="12"/>
      <c r="E14" s="12"/>
      <c r="F14" s="12"/>
      <c r="G14" s="129"/>
      <c r="H14" s="14">
        <v>4301.1099999999997</v>
      </c>
      <c r="I14" s="15"/>
    </row>
    <row r="15" spans="1:9" x14ac:dyDescent="0.25">
      <c r="A15" s="65" t="s">
        <v>12</v>
      </c>
      <c r="B15" s="66"/>
      <c r="C15" s="66"/>
      <c r="D15" s="66"/>
      <c r="E15" s="66"/>
      <c r="F15" s="66"/>
      <c r="G15" s="140"/>
      <c r="H15" s="14"/>
      <c r="I15" s="15"/>
    </row>
    <row r="16" spans="1:9" x14ac:dyDescent="0.25">
      <c r="A16" s="65"/>
      <c r="B16" s="66"/>
      <c r="C16" s="66"/>
      <c r="D16" s="66"/>
      <c r="E16" s="66"/>
      <c r="F16" s="66"/>
      <c r="G16" s="140"/>
      <c r="H16" s="14"/>
      <c r="I16" s="15"/>
    </row>
    <row r="17" spans="1:9" x14ac:dyDescent="0.25">
      <c r="A17" s="11" t="s">
        <v>72</v>
      </c>
      <c r="B17" s="12"/>
      <c r="C17" s="12"/>
      <c r="D17" s="12"/>
      <c r="E17" s="12"/>
      <c r="F17" s="12"/>
      <c r="G17" s="129"/>
      <c r="H17" s="14">
        <v>12000</v>
      </c>
      <c r="I17" s="15"/>
    </row>
    <row r="18" spans="1:9" x14ac:dyDescent="0.25">
      <c r="A18" s="259" t="s">
        <v>13</v>
      </c>
      <c r="B18" s="260"/>
      <c r="C18" s="260"/>
      <c r="D18" s="260"/>
      <c r="E18" s="260"/>
      <c r="F18" s="260"/>
      <c r="G18" s="268"/>
      <c r="H18" s="262">
        <v>0</v>
      </c>
      <c r="I18" s="263"/>
    </row>
    <row r="19" spans="1:9" x14ac:dyDescent="0.25">
      <c r="A19" s="11" t="s">
        <v>14</v>
      </c>
      <c r="B19" s="12"/>
      <c r="C19" s="12"/>
      <c r="D19" s="12"/>
      <c r="E19" s="12"/>
      <c r="F19" s="12"/>
      <c r="G19" s="129"/>
      <c r="H19" s="255">
        <v>7743.6</v>
      </c>
      <c r="I19" s="256"/>
    </row>
    <row r="20" spans="1:9" x14ac:dyDescent="0.25">
      <c r="A20" s="16" t="s">
        <v>15</v>
      </c>
      <c r="B20" s="17"/>
      <c r="C20" s="17"/>
      <c r="D20" s="17"/>
      <c r="E20" s="17"/>
      <c r="F20" s="17"/>
      <c r="G20" s="17"/>
      <c r="H20" s="257">
        <v>23210</v>
      </c>
      <c r="I20" s="258"/>
    </row>
    <row r="21" spans="1:9" x14ac:dyDescent="0.25">
      <c r="A21" s="16" t="s">
        <v>16</v>
      </c>
      <c r="B21" s="17"/>
      <c r="C21" s="17"/>
      <c r="D21" s="17"/>
      <c r="E21" s="17"/>
      <c r="F21" s="17"/>
      <c r="G21" s="17"/>
      <c r="H21" s="248"/>
      <c r="I21" s="250"/>
    </row>
    <row r="22" spans="1:9" x14ac:dyDescent="0.25">
      <c r="A22" s="16" t="s">
        <v>17</v>
      </c>
      <c r="B22" s="17"/>
      <c r="C22" s="17"/>
      <c r="D22" s="17"/>
      <c r="E22" s="17"/>
      <c r="F22" s="17"/>
      <c r="G22" s="17"/>
      <c r="H22" s="248">
        <v>4999.8900000000003</v>
      </c>
      <c r="I22" s="250"/>
    </row>
    <row r="23" spans="1:9" x14ac:dyDescent="0.25">
      <c r="A23" s="16" t="s">
        <v>18</v>
      </c>
      <c r="B23" s="17"/>
      <c r="C23" s="17"/>
      <c r="D23" s="17"/>
      <c r="E23" s="17"/>
      <c r="F23" s="17"/>
      <c r="G23" s="17"/>
      <c r="H23" s="257">
        <v>62067.6</v>
      </c>
      <c r="I23" s="258"/>
    </row>
    <row r="24" spans="1:9" x14ac:dyDescent="0.25">
      <c r="A24" s="16" t="s">
        <v>19</v>
      </c>
      <c r="B24" s="17"/>
      <c r="C24" s="17"/>
      <c r="D24" s="17"/>
      <c r="E24" s="17"/>
      <c r="F24" s="17"/>
      <c r="G24" s="17"/>
      <c r="H24" s="246">
        <v>133066.39000000001</v>
      </c>
      <c r="I24" s="247"/>
    </row>
    <row r="25" spans="1:9" ht="15.75" thickBot="1" x14ac:dyDescent="0.3">
      <c r="A25" s="16" t="s">
        <v>20</v>
      </c>
      <c r="B25" s="17"/>
      <c r="C25" s="17"/>
      <c r="D25" s="17"/>
      <c r="E25" s="17"/>
      <c r="F25" s="17"/>
      <c r="G25" s="17"/>
      <c r="H25" s="255">
        <v>40851.379999999997</v>
      </c>
      <c r="I25" s="256"/>
    </row>
    <row r="26" spans="1:9" ht="15.75" thickBot="1" x14ac:dyDescent="0.3">
      <c r="A26" s="53" t="s">
        <v>21</v>
      </c>
      <c r="B26" s="54"/>
      <c r="C26" s="54"/>
      <c r="D26" s="54"/>
      <c r="E26" s="54"/>
      <c r="F26" s="54"/>
      <c r="G26" s="55"/>
      <c r="H26" s="56">
        <v>306537.46000000002</v>
      </c>
      <c r="I26" s="57"/>
    </row>
    <row r="27" spans="1:9" ht="15.75" thickBot="1" x14ac:dyDescent="0.3">
      <c r="A27" s="58"/>
      <c r="B27" s="59"/>
      <c r="C27" s="59"/>
      <c r="D27" s="59"/>
      <c r="E27" s="59"/>
      <c r="F27" s="59"/>
      <c r="G27" s="60"/>
      <c r="H27" s="253"/>
      <c r="I27" s="254"/>
    </row>
    <row r="28" spans="1:9" x14ac:dyDescent="0.25">
      <c r="A28" s="224" t="s">
        <v>24</v>
      </c>
      <c r="B28" s="225"/>
      <c r="C28" s="225"/>
      <c r="D28" s="225"/>
      <c r="E28" s="225"/>
      <c r="F28" s="225"/>
      <c r="G28" s="226"/>
      <c r="H28" s="266">
        <v>10531.16</v>
      </c>
      <c r="I28" s="267"/>
    </row>
    <row r="29" spans="1:9" x14ac:dyDescent="0.25">
      <c r="A29" s="21" t="s">
        <v>25</v>
      </c>
      <c r="B29" s="22"/>
      <c r="C29" s="22"/>
      <c r="D29" s="22"/>
      <c r="E29" s="22"/>
      <c r="F29" s="22"/>
      <c r="G29" s="23"/>
      <c r="H29" s="19">
        <v>62961</v>
      </c>
      <c r="I29" s="20"/>
    </row>
    <row r="30" spans="1:9" ht="15.75" thickBot="1" x14ac:dyDescent="0.3">
      <c r="A30" s="117" t="s">
        <v>26</v>
      </c>
      <c r="B30" s="118"/>
      <c r="C30" s="118"/>
      <c r="D30" s="118"/>
      <c r="E30" s="118"/>
      <c r="F30" s="118"/>
      <c r="G30" s="119"/>
      <c r="H30" s="5">
        <v>61737.08</v>
      </c>
      <c r="I30" s="6"/>
    </row>
    <row r="31" spans="1:9" ht="15.75" thickBot="1" x14ac:dyDescent="0.3">
      <c r="A31" s="240"/>
      <c r="B31" s="241"/>
      <c r="C31" s="241"/>
      <c r="D31" s="241"/>
      <c r="E31" s="241"/>
      <c r="F31" s="241"/>
      <c r="G31" s="242"/>
      <c r="H31" s="240"/>
      <c r="I31" s="242"/>
    </row>
    <row r="32" spans="1:9" ht="15.75" thickBot="1" x14ac:dyDescent="0.3">
      <c r="A32" s="33" t="s">
        <v>27</v>
      </c>
      <c r="B32" s="34"/>
      <c r="C32" s="34"/>
      <c r="D32" s="34"/>
      <c r="E32" s="34"/>
      <c r="F32" s="34"/>
      <c r="G32" s="34"/>
      <c r="H32" s="36">
        <f>H11</f>
        <v>296210.39999999997</v>
      </c>
      <c r="I32" s="114"/>
    </row>
    <row r="33" spans="1:9" x14ac:dyDescent="0.25">
      <c r="A33" s="143"/>
      <c r="B33" s="197"/>
      <c r="C33" s="197"/>
      <c r="D33" s="197"/>
      <c r="E33" s="197"/>
      <c r="F33" s="197"/>
      <c r="G33" s="197"/>
      <c r="H33" s="38"/>
      <c r="I33" s="40"/>
    </row>
    <row r="34" spans="1:9" x14ac:dyDescent="0.25">
      <c r="A34" s="127" t="s">
        <v>119</v>
      </c>
      <c r="B34" s="128"/>
      <c r="C34" s="128"/>
      <c r="D34" s="128"/>
      <c r="E34" s="128"/>
      <c r="F34" s="128"/>
      <c r="G34" s="27"/>
      <c r="H34" s="19">
        <f>H4+H11-H26</f>
        <v>149348.04999999993</v>
      </c>
      <c r="I34" s="20"/>
    </row>
    <row r="35" spans="1:9" x14ac:dyDescent="0.25">
      <c r="A35" s="21" t="s">
        <v>84</v>
      </c>
      <c r="B35" s="22"/>
      <c r="C35" s="22"/>
      <c r="D35" s="22"/>
      <c r="E35" s="22"/>
      <c r="F35" s="22"/>
      <c r="G35" s="22"/>
      <c r="H35" s="19">
        <f>H6+H8+H9-H7</f>
        <v>18261.799999999988</v>
      </c>
      <c r="I35" s="20"/>
    </row>
    <row r="36" spans="1:9" x14ac:dyDescent="0.25">
      <c r="A36" s="27" t="s">
        <v>59</v>
      </c>
      <c r="B36" s="22"/>
      <c r="C36" s="22"/>
      <c r="D36" s="22"/>
      <c r="E36" s="22"/>
      <c r="F36" s="22"/>
      <c r="G36" s="22"/>
      <c r="H36" s="19">
        <f>H28+H29-H30</f>
        <v>11755.080000000002</v>
      </c>
      <c r="I36" s="20"/>
    </row>
    <row r="37" spans="1:9" x14ac:dyDescent="0.25">
      <c r="A37" s="235"/>
      <c r="B37" s="236"/>
      <c r="C37" s="236"/>
      <c r="D37" s="236"/>
      <c r="E37" s="236"/>
      <c r="F37" s="236"/>
      <c r="G37" s="236"/>
      <c r="H37" s="63"/>
      <c r="I37" s="64"/>
    </row>
    <row r="38" spans="1:9" x14ac:dyDescent="0.25">
      <c r="A38" s="127" t="s">
        <v>31</v>
      </c>
      <c r="B38" s="128"/>
      <c r="C38" s="128"/>
      <c r="D38" s="128"/>
      <c r="E38" s="128"/>
      <c r="F38" s="128"/>
      <c r="G38" s="27"/>
      <c r="H38" s="14"/>
      <c r="I38" s="15"/>
    </row>
    <row r="39" spans="1:9" x14ac:dyDescent="0.25">
      <c r="A39" s="16" t="s">
        <v>32</v>
      </c>
      <c r="B39" s="17"/>
      <c r="C39" s="17"/>
      <c r="D39" s="17"/>
      <c r="E39" s="17"/>
      <c r="F39" s="17"/>
      <c r="G39" s="17"/>
      <c r="H39" s="99">
        <v>13.5</v>
      </c>
      <c r="I39" s="205"/>
    </row>
    <row r="40" spans="1:9" ht="15.75" thickBot="1" x14ac:dyDescent="0.3">
      <c r="A40" s="2" t="s">
        <v>120</v>
      </c>
      <c r="B40" s="3"/>
      <c r="C40" s="3"/>
      <c r="D40" s="3"/>
      <c r="E40" s="3"/>
      <c r="F40" s="3"/>
      <c r="G40" s="3"/>
      <c r="H40" s="5">
        <f>(H7+H11+H29)/(H8+H9+H26+H30)*H39</f>
        <v>13.26532115707082</v>
      </c>
      <c r="I40" s="6"/>
    </row>
    <row r="41" spans="1:9" x14ac:dyDescent="0.25">
      <c r="H41" s="1"/>
      <c r="I41" s="1"/>
    </row>
    <row r="43" spans="1:9" x14ac:dyDescent="0.25">
      <c r="A43" s="7" t="s">
        <v>34</v>
      </c>
      <c r="B43" s="7"/>
      <c r="C43" s="7"/>
      <c r="F43" s="7" t="s">
        <v>121</v>
      </c>
      <c r="G43" s="7"/>
      <c r="H43" s="7"/>
    </row>
  </sheetData>
  <mergeCells count="78"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  <mergeCell ref="A8:G8"/>
    <mergeCell ref="H8:I8"/>
    <mergeCell ref="A9:G9"/>
    <mergeCell ref="H9:I9"/>
    <mergeCell ref="A10:G10"/>
    <mergeCell ref="H10:I10"/>
    <mergeCell ref="A11:G11"/>
    <mergeCell ref="H11:I11"/>
    <mergeCell ref="A12:G12"/>
    <mergeCell ref="H12:I12"/>
    <mergeCell ref="A13:G13"/>
    <mergeCell ref="H13:I13"/>
    <mergeCell ref="A14:G14"/>
    <mergeCell ref="H14:I14"/>
    <mergeCell ref="A15:G16"/>
    <mergeCell ref="H15:I16"/>
    <mergeCell ref="A17:G17"/>
    <mergeCell ref="H17:I17"/>
    <mergeCell ref="A18:G18"/>
    <mergeCell ref="H18:I18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5:G35"/>
    <mergeCell ref="H35:I35"/>
    <mergeCell ref="A36:G36"/>
    <mergeCell ref="H36:I36"/>
    <mergeCell ref="A37:G37"/>
    <mergeCell ref="H37:I37"/>
    <mergeCell ref="A38:G38"/>
    <mergeCell ref="H38:I38"/>
    <mergeCell ref="A39:G39"/>
    <mergeCell ref="H39:I39"/>
    <mergeCell ref="A40:G40"/>
    <mergeCell ref="H40:I40"/>
    <mergeCell ref="A43:C43"/>
    <mergeCell ref="F43:H43"/>
  </mergeCells>
  <pageMargins left="0.7" right="0.7" top="0.75" bottom="0.75" header="0.3" footer="0.3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N21" sqref="N21"/>
    </sheetView>
  </sheetViews>
  <sheetFormatPr defaultRowHeight="15" x14ac:dyDescent="0.25"/>
  <sheetData>
    <row r="1" spans="1:9" ht="18.75" x14ac:dyDescent="0.3">
      <c r="A1" s="84" t="s">
        <v>122</v>
      </c>
      <c r="B1" s="84"/>
      <c r="C1" s="84"/>
      <c r="D1" s="84"/>
      <c r="E1" s="84"/>
      <c r="F1" s="84"/>
      <c r="G1" s="84"/>
      <c r="H1" s="84"/>
      <c r="I1" s="84"/>
    </row>
    <row r="2" spans="1:9" ht="15.75" thickBot="1" x14ac:dyDescent="0.3">
      <c r="C2" s="270" t="s">
        <v>62</v>
      </c>
      <c r="D2" s="270"/>
      <c r="E2" s="270"/>
      <c r="F2" s="270"/>
    </row>
    <row r="3" spans="1:9" ht="15.75" thickBot="1" x14ac:dyDescent="0.3">
      <c r="A3" s="58"/>
      <c r="B3" s="59"/>
      <c r="C3" s="59"/>
      <c r="D3" s="59"/>
      <c r="E3" s="59"/>
      <c r="F3" s="59"/>
      <c r="G3" s="60"/>
      <c r="H3" s="113" t="s">
        <v>2</v>
      </c>
      <c r="I3" s="114"/>
    </row>
    <row r="4" spans="1:9" x14ac:dyDescent="0.25">
      <c r="A4" s="21" t="s">
        <v>3</v>
      </c>
      <c r="B4" s="22"/>
      <c r="C4" s="22"/>
      <c r="D4" s="22"/>
      <c r="E4" s="22"/>
      <c r="F4" s="22"/>
      <c r="G4" s="23"/>
      <c r="H4" s="175">
        <v>252102.84</v>
      </c>
      <c r="I4" s="176"/>
    </row>
    <row r="5" spans="1:9" x14ac:dyDescent="0.25">
      <c r="A5" s="127"/>
      <c r="B5" s="128"/>
      <c r="C5" s="128"/>
      <c r="D5" s="128"/>
      <c r="E5" s="128"/>
      <c r="F5" s="128"/>
      <c r="G5" s="184"/>
      <c r="H5" s="76"/>
      <c r="I5" s="24"/>
    </row>
    <row r="6" spans="1:9" x14ac:dyDescent="0.25">
      <c r="A6" s="127" t="s">
        <v>71</v>
      </c>
      <c r="B6" s="128"/>
      <c r="C6" s="128"/>
      <c r="D6" s="128"/>
      <c r="E6" s="128"/>
      <c r="F6" s="128"/>
      <c r="G6" s="184"/>
      <c r="H6" s="19">
        <v>28296.73</v>
      </c>
      <c r="I6" s="20"/>
    </row>
    <row r="7" spans="1:9" x14ac:dyDescent="0.25">
      <c r="A7" s="81" t="s">
        <v>5</v>
      </c>
      <c r="B7" s="82"/>
      <c r="C7" s="82"/>
      <c r="D7" s="82"/>
      <c r="E7" s="82"/>
      <c r="F7" s="82"/>
      <c r="G7" s="83"/>
      <c r="H7" s="74">
        <v>236501.8</v>
      </c>
      <c r="I7" s="75"/>
    </row>
    <row r="8" spans="1:9" x14ac:dyDescent="0.25">
      <c r="A8" s="81" t="s">
        <v>6</v>
      </c>
      <c r="B8" s="82"/>
      <c r="C8" s="82"/>
      <c r="D8" s="82"/>
      <c r="E8" s="82"/>
      <c r="F8" s="82"/>
      <c r="G8" s="83"/>
      <c r="H8" s="151">
        <v>217943.82</v>
      </c>
      <c r="I8" s="152"/>
    </row>
    <row r="9" spans="1:9" x14ac:dyDescent="0.25">
      <c r="A9" s="11" t="s">
        <v>7</v>
      </c>
      <c r="B9" s="12"/>
      <c r="C9" s="12"/>
      <c r="D9" s="12"/>
      <c r="E9" s="12"/>
      <c r="F9" s="12"/>
      <c r="G9" s="13"/>
      <c r="H9" s="93">
        <v>33360</v>
      </c>
      <c r="I9" s="94"/>
    </row>
    <row r="10" spans="1:9" ht="15.75" thickBot="1" x14ac:dyDescent="0.3">
      <c r="A10" s="63"/>
      <c r="B10" s="142"/>
      <c r="C10" s="142"/>
      <c r="D10" s="142"/>
      <c r="E10" s="142"/>
      <c r="F10" s="142"/>
      <c r="G10" s="64"/>
      <c r="H10" s="63"/>
      <c r="I10" s="64"/>
    </row>
    <row r="11" spans="1:9" ht="15.75" thickBot="1" x14ac:dyDescent="0.3">
      <c r="A11" s="53" t="s">
        <v>8</v>
      </c>
      <c r="B11" s="54"/>
      <c r="C11" s="54"/>
      <c r="D11" s="54"/>
      <c r="E11" s="54"/>
      <c r="F11" s="54"/>
      <c r="G11" s="55"/>
      <c r="H11" s="56">
        <f>H12+H14+H18+H19+H20+H21+H23+H24+H25+H17+H13+H22</f>
        <v>354282.74</v>
      </c>
      <c r="I11" s="269"/>
    </row>
    <row r="12" spans="1:9" x14ac:dyDescent="0.25">
      <c r="A12" s="45" t="s">
        <v>54</v>
      </c>
      <c r="B12" s="46"/>
      <c r="C12" s="46"/>
      <c r="D12" s="46"/>
      <c r="E12" s="46"/>
      <c r="F12" s="46"/>
      <c r="G12" s="47"/>
      <c r="H12" s="72">
        <v>11362.18</v>
      </c>
      <c r="I12" s="73"/>
    </row>
    <row r="13" spans="1:9" x14ac:dyDescent="0.25">
      <c r="A13" s="11" t="s">
        <v>10</v>
      </c>
      <c r="B13" s="12"/>
      <c r="C13" s="12"/>
      <c r="D13" s="12"/>
      <c r="E13" s="12"/>
      <c r="F13" s="12"/>
      <c r="G13" s="13"/>
      <c r="H13" s="14">
        <v>693.78</v>
      </c>
      <c r="I13" s="15"/>
    </row>
    <row r="14" spans="1:9" x14ac:dyDescent="0.25">
      <c r="A14" s="11" t="s">
        <v>11</v>
      </c>
      <c r="B14" s="12"/>
      <c r="C14" s="12"/>
      <c r="D14" s="12"/>
      <c r="E14" s="12"/>
      <c r="F14" s="12"/>
      <c r="G14" s="13"/>
      <c r="H14" s="14">
        <v>4301.1099999999997</v>
      </c>
      <c r="I14" s="15"/>
    </row>
    <row r="15" spans="1:9" x14ac:dyDescent="0.25">
      <c r="A15" s="65" t="s">
        <v>12</v>
      </c>
      <c r="B15" s="66"/>
      <c r="C15" s="66"/>
      <c r="D15" s="66"/>
      <c r="E15" s="66"/>
      <c r="F15" s="66"/>
      <c r="G15" s="67"/>
      <c r="H15" s="14" t="s">
        <v>123</v>
      </c>
      <c r="I15" s="15"/>
    </row>
    <row r="16" spans="1:9" x14ac:dyDescent="0.25">
      <c r="A16" s="65"/>
      <c r="B16" s="66"/>
      <c r="C16" s="66"/>
      <c r="D16" s="66"/>
      <c r="E16" s="66"/>
      <c r="F16" s="66"/>
      <c r="G16" s="67"/>
      <c r="H16" s="14"/>
      <c r="I16" s="15"/>
    </row>
    <row r="17" spans="1:9" x14ac:dyDescent="0.25">
      <c r="A17" s="11" t="s">
        <v>48</v>
      </c>
      <c r="B17" s="12"/>
      <c r="C17" s="12"/>
      <c r="D17" s="12"/>
      <c r="E17" s="12"/>
      <c r="F17" s="12"/>
      <c r="G17" s="13"/>
      <c r="H17" s="14">
        <v>6000</v>
      </c>
      <c r="I17" s="15"/>
    </row>
    <row r="18" spans="1:9" x14ac:dyDescent="0.25">
      <c r="A18" s="68" t="s">
        <v>13</v>
      </c>
      <c r="B18" s="69"/>
      <c r="C18" s="69"/>
      <c r="D18" s="69"/>
      <c r="E18" s="69"/>
      <c r="F18" s="69"/>
      <c r="G18" s="70"/>
      <c r="H18" s="14"/>
      <c r="I18" s="15"/>
    </row>
    <row r="19" spans="1:9" x14ac:dyDescent="0.25">
      <c r="A19" s="16" t="s">
        <v>124</v>
      </c>
      <c r="B19" s="17"/>
      <c r="C19" s="17"/>
      <c r="D19" s="17"/>
      <c r="E19" s="17"/>
      <c r="F19" s="17"/>
      <c r="G19" s="18"/>
      <c r="H19" s="61">
        <v>10562.4</v>
      </c>
      <c r="I19" s="62"/>
    </row>
    <row r="20" spans="1:9" x14ac:dyDescent="0.25">
      <c r="A20" s="16" t="s">
        <v>15</v>
      </c>
      <c r="B20" s="17"/>
      <c r="C20" s="17"/>
      <c r="D20" s="17"/>
      <c r="E20" s="17"/>
      <c r="F20" s="17"/>
      <c r="G20" s="18"/>
      <c r="H20" s="61">
        <v>4342</v>
      </c>
      <c r="I20" s="62"/>
    </row>
    <row r="21" spans="1:9" x14ac:dyDescent="0.25">
      <c r="A21" s="16" t="s">
        <v>16</v>
      </c>
      <c r="B21" s="17"/>
      <c r="C21" s="17"/>
      <c r="D21" s="17"/>
      <c r="E21" s="17"/>
      <c r="F21" s="17"/>
      <c r="G21" s="18"/>
      <c r="H21" s="63"/>
      <c r="I21" s="64"/>
    </row>
    <row r="22" spans="1:9" x14ac:dyDescent="0.25">
      <c r="A22" s="16" t="s">
        <v>17</v>
      </c>
      <c r="B22" s="17"/>
      <c r="C22" s="17"/>
      <c r="D22" s="17"/>
      <c r="E22" s="17"/>
      <c r="F22" s="17"/>
      <c r="G22" s="18"/>
      <c r="H22" s="51">
        <v>5997.06</v>
      </c>
      <c r="I22" s="52"/>
    </row>
    <row r="23" spans="1:9" x14ac:dyDescent="0.25">
      <c r="A23" s="16" t="s">
        <v>18</v>
      </c>
      <c r="B23" s="17"/>
      <c r="C23" s="17"/>
      <c r="D23" s="17"/>
      <c r="E23" s="17"/>
      <c r="F23" s="17"/>
      <c r="G23" s="18"/>
      <c r="H23" s="63">
        <v>84372.36</v>
      </c>
      <c r="I23" s="64"/>
    </row>
    <row r="24" spans="1:9" x14ac:dyDescent="0.25">
      <c r="A24" s="16" t="s">
        <v>125</v>
      </c>
      <c r="B24" s="17"/>
      <c r="C24" s="17"/>
      <c r="D24" s="17"/>
      <c r="E24" s="17"/>
      <c r="F24" s="17"/>
      <c r="G24" s="18"/>
      <c r="H24" s="63">
        <v>173413.81</v>
      </c>
      <c r="I24" s="64"/>
    </row>
    <row r="25" spans="1:9" ht="15.75" thickBot="1" x14ac:dyDescent="0.3">
      <c r="A25" s="16" t="s">
        <v>20</v>
      </c>
      <c r="B25" s="17"/>
      <c r="C25" s="17"/>
      <c r="D25" s="17"/>
      <c r="E25" s="17"/>
      <c r="F25" s="17"/>
      <c r="G25" s="18"/>
      <c r="H25" s="91">
        <v>53238.04</v>
      </c>
      <c r="I25" s="92"/>
    </row>
    <row r="26" spans="1:9" ht="15.75" thickBot="1" x14ac:dyDescent="0.3">
      <c r="A26" s="53" t="s">
        <v>99</v>
      </c>
      <c r="B26" s="54"/>
      <c r="C26" s="54"/>
      <c r="D26" s="54"/>
      <c r="E26" s="54"/>
      <c r="F26" s="54"/>
      <c r="G26" s="55"/>
      <c r="H26" s="56">
        <v>387642.27</v>
      </c>
      <c r="I26" s="57"/>
    </row>
    <row r="27" spans="1:9" ht="15.75" thickBot="1" x14ac:dyDescent="0.3">
      <c r="A27" s="58"/>
      <c r="B27" s="59"/>
      <c r="C27" s="59"/>
      <c r="D27" s="59"/>
      <c r="E27" s="59"/>
      <c r="F27" s="59"/>
      <c r="G27" s="60"/>
      <c r="H27" s="58"/>
      <c r="I27" s="60"/>
    </row>
    <row r="28" spans="1:9" ht="15.75" thickBot="1" x14ac:dyDescent="0.3">
      <c r="A28" s="33" t="s">
        <v>68</v>
      </c>
      <c r="B28" s="34"/>
      <c r="C28" s="34"/>
      <c r="D28" s="34"/>
      <c r="E28" s="34"/>
      <c r="F28" s="34"/>
      <c r="G28" s="35"/>
      <c r="H28" s="36">
        <v>0</v>
      </c>
      <c r="I28" s="37"/>
    </row>
    <row r="29" spans="1:9" ht="15.75" thickBot="1" x14ac:dyDescent="0.3">
      <c r="A29" s="28"/>
      <c r="B29" s="29"/>
      <c r="C29" s="29"/>
      <c r="D29" s="29"/>
      <c r="E29" s="29"/>
      <c r="F29" s="29"/>
      <c r="G29" s="30"/>
      <c r="H29" s="31"/>
      <c r="I29" s="32"/>
    </row>
    <row r="30" spans="1:9" ht="15.75" thickBot="1" x14ac:dyDescent="0.3">
      <c r="A30" s="33" t="s">
        <v>126</v>
      </c>
      <c r="B30" s="34"/>
      <c r="C30" s="34"/>
      <c r="D30" s="34"/>
      <c r="E30" s="34"/>
      <c r="F30" s="34"/>
      <c r="G30" s="35"/>
      <c r="H30" s="36">
        <v>13047.3</v>
      </c>
      <c r="I30" s="37"/>
    </row>
    <row r="31" spans="1:9" ht="15.75" thickBot="1" x14ac:dyDescent="0.3">
      <c r="A31" s="33" t="s">
        <v>25</v>
      </c>
      <c r="B31" s="34"/>
      <c r="C31" s="34"/>
      <c r="D31" s="34"/>
      <c r="E31" s="34"/>
      <c r="F31" s="34"/>
      <c r="G31" s="35"/>
      <c r="H31" s="36">
        <v>73847.520000000004</v>
      </c>
      <c r="I31" s="37"/>
    </row>
    <row r="32" spans="1:9" ht="15.75" thickBot="1" x14ac:dyDescent="0.3">
      <c r="A32" s="33" t="s">
        <v>26</v>
      </c>
      <c r="B32" s="34"/>
      <c r="C32" s="34"/>
      <c r="D32" s="34"/>
      <c r="E32" s="34"/>
      <c r="F32" s="34"/>
      <c r="G32" s="35"/>
      <c r="H32" s="36">
        <v>74154.350000000006</v>
      </c>
      <c r="I32" s="37"/>
    </row>
    <row r="33" spans="1:9" ht="15.75" thickBot="1" x14ac:dyDescent="0.3">
      <c r="A33" s="113"/>
      <c r="B33" s="138"/>
      <c r="C33" s="138"/>
      <c r="D33" s="138"/>
      <c r="E33" s="138"/>
      <c r="F33" s="138"/>
      <c r="G33" s="114"/>
      <c r="H33" s="103"/>
      <c r="I33" s="104"/>
    </row>
    <row r="34" spans="1:9" ht="15.75" thickBot="1" x14ac:dyDescent="0.3">
      <c r="A34" s="33" t="s">
        <v>27</v>
      </c>
      <c r="B34" s="34"/>
      <c r="C34" s="34"/>
      <c r="D34" s="34"/>
      <c r="E34" s="34"/>
      <c r="F34" s="34"/>
      <c r="G34" s="35"/>
      <c r="H34" s="36">
        <f>H11+H28</f>
        <v>354282.74</v>
      </c>
      <c r="I34" s="37"/>
    </row>
    <row r="35" spans="1:9" x14ac:dyDescent="0.25">
      <c r="A35" s="38"/>
      <c r="B35" s="39"/>
      <c r="C35" s="39"/>
      <c r="D35" s="39"/>
      <c r="E35" s="39"/>
      <c r="F35" s="39"/>
      <c r="G35" s="40"/>
      <c r="H35" s="38"/>
      <c r="I35" s="40"/>
    </row>
    <row r="36" spans="1:9" x14ac:dyDescent="0.25">
      <c r="A36" s="21" t="s">
        <v>100</v>
      </c>
      <c r="B36" s="22"/>
      <c r="C36" s="22"/>
      <c r="D36" s="22"/>
      <c r="E36" s="22"/>
      <c r="F36" s="22"/>
      <c r="G36" s="23"/>
      <c r="H36" s="19">
        <f>H4+H11-H26</f>
        <v>218743.30999999994</v>
      </c>
      <c r="I36" s="24"/>
    </row>
    <row r="37" spans="1:9" x14ac:dyDescent="0.25">
      <c r="A37" s="21" t="s">
        <v>84</v>
      </c>
      <c r="B37" s="22"/>
      <c r="C37" s="22"/>
      <c r="D37" s="22"/>
      <c r="E37" s="22"/>
      <c r="F37" s="22"/>
      <c r="G37" s="23"/>
      <c r="H37" s="19">
        <f>H6+H8+H9-H7</f>
        <v>43098.750000000058</v>
      </c>
      <c r="I37" s="20"/>
    </row>
    <row r="38" spans="1:9" x14ac:dyDescent="0.25">
      <c r="A38" s="21" t="s">
        <v>127</v>
      </c>
      <c r="B38" s="22"/>
      <c r="C38" s="22"/>
      <c r="D38" s="22"/>
      <c r="E38" s="22"/>
      <c r="F38" s="22"/>
      <c r="G38" s="23"/>
      <c r="H38" s="19">
        <f>H30+H31-H32</f>
        <v>12740.470000000001</v>
      </c>
      <c r="I38" s="20"/>
    </row>
    <row r="39" spans="1:9" x14ac:dyDescent="0.25">
      <c r="A39" s="78"/>
      <c r="B39" s="79"/>
      <c r="C39" s="79"/>
      <c r="D39" s="79"/>
      <c r="E39" s="79"/>
      <c r="F39" s="79"/>
      <c r="G39" s="80"/>
      <c r="H39" s="76"/>
      <c r="I39" s="24"/>
    </row>
    <row r="40" spans="1:9" x14ac:dyDescent="0.25">
      <c r="A40" s="200" t="s">
        <v>31</v>
      </c>
      <c r="B40" s="201"/>
      <c r="C40" s="201"/>
      <c r="D40" s="201"/>
      <c r="E40" s="201"/>
      <c r="F40" s="201"/>
      <c r="G40" s="202"/>
      <c r="H40" s="63"/>
      <c r="I40" s="64"/>
    </row>
    <row r="41" spans="1:9" x14ac:dyDescent="0.25">
      <c r="A41" s="16" t="s">
        <v>32</v>
      </c>
      <c r="B41" s="17"/>
      <c r="C41" s="17"/>
      <c r="D41" s="17"/>
      <c r="E41" s="17"/>
      <c r="F41" s="17"/>
      <c r="G41" s="18"/>
      <c r="H41" s="99">
        <v>13.5</v>
      </c>
      <c r="I41" s="205"/>
    </row>
    <row r="42" spans="1:9" ht="15.75" thickBot="1" x14ac:dyDescent="0.3">
      <c r="A42" s="2" t="s">
        <v>33</v>
      </c>
      <c r="B42" s="3"/>
      <c r="C42" s="3"/>
      <c r="D42" s="3"/>
      <c r="E42" s="3"/>
      <c r="F42" s="3"/>
      <c r="G42" s="4"/>
      <c r="H42" s="206">
        <f>(H7+H11+H31)/(H8+H9+H26+H32)*H41</f>
        <v>12.582425008740705</v>
      </c>
      <c r="I42" s="207"/>
    </row>
    <row r="45" spans="1:9" x14ac:dyDescent="0.25">
      <c r="A45" s="7" t="s">
        <v>34</v>
      </c>
      <c r="B45" s="7"/>
      <c r="C45" s="7"/>
      <c r="G45" s="7" t="s">
        <v>35</v>
      </c>
      <c r="H45" s="7"/>
      <c r="I45" s="7"/>
    </row>
  </sheetData>
  <mergeCells count="82"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  <mergeCell ref="A8:G8"/>
    <mergeCell ref="H8:I8"/>
    <mergeCell ref="A9:G9"/>
    <mergeCell ref="H9:I9"/>
    <mergeCell ref="A10:G10"/>
    <mergeCell ref="H10:I10"/>
    <mergeCell ref="A11:G11"/>
    <mergeCell ref="H11:I11"/>
    <mergeCell ref="A12:G12"/>
    <mergeCell ref="H12:I12"/>
    <mergeCell ref="A13:G13"/>
    <mergeCell ref="H13:I13"/>
    <mergeCell ref="A14:G14"/>
    <mergeCell ref="H14:I14"/>
    <mergeCell ref="A15:G16"/>
    <mergeCell ref="H15:I16"/>
    <mergeCell ref="A17:G17"/>
    <mergeCell ref="H17:I17"/>
    <mergeCell ref="A18:G18"/>
    <mergeCell ref="H18:I18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5:G35"/>
    <mergeCell ref="H35:I35"/>
    <mergeCell ref="A36:G36"/>
    <mergeCell ref="H36:I36"/>
    <mergeCell ref="A37:G37"/>
    <mergeCell ref="H37:I37"/>
    <mergeCell ref="A38:G38"/>
    <mergeCell ref="H38:I38"/>
    <mergeCell ref="A42:G42"/>
    <mergeCell ref="H42:I42"/>
    <mergeCell ref="A45:C45"/>
    <mergeCell ref="G45:I45"/>
    <mergeCell ref="A39:G39"/>
    <mergeCell ref="H39:I39"/>
    <mergeCell ref="A40:G40"/>
    <mergeCell ref="H40:I40"/>
    <mergeCell ref="A41:G41"/>
    <mergeCell ref="H41:I4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O10" sqref="O10"/>
    </sheetView>
  </sheetViews>
  <sheetFormatPr defaultRowHeight="15" x14ac:dyDescent="0.25"/>
  <sheetData>
    <row r="1" spans="1:9" ht="18.75" x14ac:dyDescent="0.3">
      <c r="A1" s="84" t="s">
        <v>128</v>
      </c>
      <c r="B1" s="84"/>
      <c r="C1" s="84"/>
      <c r="D1" s="84"/>
      <c r="E1" s="84"/>
      <c r="F1" s="84"/>
      <c r="G1" s="84"/>
      <c r="H1" s="84"/>
      <c r="I1" s="84"/>
    </row>
    <row r="2" spans="1:9" ht="15.75" thickBot="1" x14ac:dyDescent="0.3">
      <c r="C2" s="85" t="s">
        <v>112</v>
      </c>
      <c r="D2" s="85"/>
      <c r="E2" s="85"/>
      <c r="F2" s="85"/>
    </row>
    <row r="3" spans="1:9" ht="15.75" thickBot="1" x14ac:dyDescent="0.3">
      <c r="A3" s="58"/>
      <c r="B3" s="59"/>
      <c r="C3" s="59"/>
      <c r="D3" s="59"/>
      <c r="E3" s="59"/>
      <c r="F3" s="59"/>
      <c r="G3" s="59"/>
      <c r="H3" s="113" t="s">
        <v>2</v>
      </c>
      <c r="I3" s="114"/>
    </row>
    <row r="4" spans="1:9" x14ac:dyDescent="0.25">
      <c r="A4" s="21" t="s">
        <v>67</v>
      </c>
      <c r="B4" s="22"/>
      <c r="C4" s="22"/>
      <c r="D4" s="22"/>
      <c r="E4" s="22"/>
      <c r="F4" s="22"/>
      <c r="G4" s="22"/>
      <c r="H4" s="86">
        <v>445421.51</v>
      </c>
      <c r="I4" s="87"/>
    </row>
    <row r="5" spans="1:9" x14ac:dyDescent="0.25">
      <c r="A5" s="76"/>
      <c r="B5" s="77"/>
      <c r="C5" s="77"/>
      <c r="D5" s="77"/>
      <c r="E5" s="77"/>
      <c r="F5" s="77"/>
      <c r="G5" s="24"/>
      <c r="H5" s="76"/>
      <c r="I5" s="24"/>
    </row>
    <row r="6" spans="1:9" x14ac:dyDescent="0.25">
      <c r="A6" s="78" t="s">
        <v>71</v>
      </c>
      <c r="B6" s="79"/>
      <c r="C6" s="79"/>
      <c r="D6" s="79"/>
      <c r="E6" s="79"/>
      <c r="F6" s="79"/>
      <c r="G6" s="80"/>
      <c r="H6" s="19">
        <v>9324.81</v>
      </c>
      <c r="I6" s="20"/>
    </row>
    <row r="7" spans="1:9" x14ac:dyDescent="0.25">
      <c r="A7" s="81" t="s">
        <v>5</v>
      </c>
      <c r="B7" s="82"/>
      <c r="C7" s="82"/>
      <c r="D7" s="82"/>
      <c r="E7" s="82"/>
      <c r="F7" s="82"/>
      <c r="G7" s="83"/>
      <c r="H7" s="271">
        <v>138598.72</v>
      </c>
      <c r="I7" s="272"/>
    </row>
    <row r="8" spans="1:9" x14ac:dyDescent="0.25">
      <c r="A8" s="11" t="s">
        <v>6</v>
      </c>
      <c r="B8" s="12"/>
      <c r="C8" s="12"/>
      <c r="D8" s="12"/>
      <c r="E8" s="12"/>
      <c r="F8" s="12"/>
      <c r="G8" s="13"/>
      <c r="H8" s="14">
        <v>124205.81</v>
      </c>
      <c r="I8" s="15"/>
    </row>
    <row r="9" spans="1:9" x14ac:dyDescent="0.25">
      <c r="A9" s="11" t="s">
        <v>7</v>
      </c>
      <c r="B9" s="12"/>
      <c r="C9" s="12"/>
      <c r="D9" s="12"/>
      <c r="E9" s="12"/>
      <c r="F9" s="12"/>
      <c r="G9" s="13"/>
      <c r="H9" s="61">
        <v>3960</v>
      </c>
      <c r="I9" s="62"/>
    </row>
    <row r="10" spans="1:9" ht="15.75" thickBot="1" x14ac:dyDescent="0.3">
      <c r="A10" s="76"/>
      <c r="B10" s="77"/>
      <c r="C10" s="77"/>
      <c r="D10" s="77"/>
      <c r="E10" s="77"/>
      <c r="F10" s="77"/>
      <c r="G10" s="24"/>
      <c r="H10" s="63"/>
      <c r="I10" s="64"/>
    </row>
    <row r="11" spans="1:9" ht="15.75" thickBot="1" x14ac:dyDescent="0.3">
      <c r="A11" s="53" t="s">
        <v>8</v>
      </c>
      <c r="B11" s="54"/>
      <c r="C11" s="54"/>
      <c r="D11" s="54"/>
      <c r="E11" s="54"/>
      <c r="F11" s="54"/>
      <c r="G11" s="141"/>
      <c r="H11" s="56">
        <f>H12+H13+H14+H15+H17+H18+H20+H21+H22+H23+H24+H25+H19</f>
        <v>181062.52000000002</v>
      </c>
      <c r="I11" s="71"/>
    </row>
    <row r="12" spans="1:9" x14ac:dyDescent="0.25">
      <c r="A12" s="45" t="s">
        <v>129</v>
      </c>
      <c r="B12" s="46"/>
      <c r="C12" s="46"/>
      <c r="D12" s="46"/>
      <c r="E12" s="46"/>
      <c r="F12" s="46"/>
      <c r="G12" s="46"/>
      <c r="H12" s="72">
        <v>6563.85</v>
      </c>
      <c r="I12" s="73"/>
    </row>
    <row r="13" spans="1:9" x14ac:dyDescent="0.25">
      <c r="A13" s="11" t="s">
        <v>10</v>
      </c>
      <c r="B13" s="12"/>
      <c r="C13" s="12"/>
      <c r="D13" s="12"/>
      <c r="E13" s="12"/>
      <c r="F13" s="12"/>
      <c r="G13" s="129"/>
      <c r="H13" s="14">
        <v>693.78</v>
      </c>
      <c r="I13" s="15"/>
    </row>
    <row r="14" spans="1:9" x14ac:dyDescent="0.25">
      <c r="A14" s="11" t="s">
        <v>11</v>
      </c>
      <c r="B14" s="12"/>
      <c r="C14" s="12"/>
      <c r="D14" s="12"/>
      <c r="E14" s="12"/>
      <c r="F14" s="12"/>
      <c r="G14" s="129"/>
      <c r="H14" s="14">
        <v>4301.1099999999997</v>
      </c>
      <c r="I14" s="15"/>
    </row>
    <row r="15" spans="1:9" x14ac:dyDescent="0.25">
      <c r="A15" s="65" t="s">
        <v>12</v>
      </c>
      <c r="B15" s="66"/>
      <c r="C15" s="66"/>
      <c r="D15" s="66"/>
      <c r="E15" s="66"/>
      <c r="F15" s="66"/>
      <c r="G15" s="140"/>
      <c r="H15" s="14"/>
      <c r="I15" s="15"/>
    </row>
    <row r="16" spans="1:9" x14ac:dyDescent="0.25">
      <c r="A16" s="65"/>
      <c r="B16" s="66"/>
      <c r="C16" s="66"/>
      <c r="D16" s="66"/>
      <c r="E16" s="66"/>
      <c r="F16" s="66"/>
      <c r="G16" s="140"/>
      <c r="H16" s="14"/>
      <c r="I16" s="15"/>
    </row>
    <row r="17" spans="1:9" x14ac:dyDescent="0.25">
      <c r="A17" s="11" t="s">
        <v>48</v>
      </c>
      <c r="B17" s="12"/>
      <c r="C17" s="12"/>
      <c r="D17" s="12"/>
      <c r="E17" s="12"/>
      <c r="F17" s="12"/>
      <c r="G17" s="129"/>
      <c r="H17" s="14">
        <v>6000</v>
      </c>
      <c r="I17" s="15"/>
    </row>
    <row r="18" spans="1:9" x14ac:dyDescent="0.25">
      <c r="A18" s="68" t="s">
        <v>13</v>
      </c>
      <c r="B18" s="69"/>
      <c r="C18" s="69"/>
      <c r="D18" s="69"/>
      <c r="E18" s="69"/>
      <c r="F18" s="69"/>
      <c r="G18" s="139"/>
      <c r="H18" s="14">
        <v>0</v>
      </c>
      <c r="I18" s="15"/>
    </row>
    <row r="19" spans="1:9" x14ac:dyDescent="0.25">
      <c r="A19" s="11" t="s">
        <v>14</v>
      </c>
      <c r="B19" s="12"/>
      <c r="C19" s="12"/>
      <c r="D19" s="12"/>
      <c r="E19" s="12"/>
      <c r="F19" s="12"/>
      <c r="G19" s="129"/>
      <c r="H19" s="63"/>
      <c r="I19" s="64"/>
    </row>
    <row r="20" spans="1:9" x14ac:dyDescent="0.25">
      <c r="A20" s="16" t="s">
        <v>15</v>
      </c>
      <c r="B20" s="17"/>
      <c r="C20" s="17"/>
      <c r="D20" s="17"/>
      <c r="E20" s="17"/>
      <c r="F20" s="17"/>
      <c r="G20" s="17"/>
      <c r="H20" s="61">
        <v>2808</v>
      </c>
      <c r="I20" s="62"/>
    </row>
    <row r="21" spans="1:9" x14ac:dyDescent="0.25">
      <c r="A21" s="16" t="s">
        <v>16</v>
      </c>
      <c r="B21" s="17"/>
      <c r="C21" s="17"/>
      <c r="D21" s="17"/>
      <c r="E21" s="17"/>
      <c r="F21" s="17"/>
      <c r="G21" s="17"/>
      <c r="H21" s="63"/>
      <c r="I21" s="64"/>
    </row>
    <row r="22" spans="1:9" x14ac:dyDescent="0.25">
      <c r="A22" s="16" t="s">
        <v>17</v>
      </c>
      <c r="B22" s="17"/>
      <c r="C22" s="17"/>
      <c r="D22" s="17"/>
      <c r="E22" s="17"/>
      <c r="F22" s="17"/>
      <c r="G22" s="17"/>
      <c r="H22" s="51">
        <v>4359.8</v>
      </c>
      <c r="I22" s="52"/>
    </row>
    <row r="23" spans="1:9" x14ac:dyDescent="0.25">
      <c r="A23" s="16" t="s">
        <v>18</v>
      </c>
      <c r="B23" s="17"/>
      <c r="C23" s="17"/>
      <c r="D23" s="17"/>
      <c r="E23" s="17"/>
      <c r="F23" s="17"/>
      <c r="G23" s="17"/>
      <c r="H23" s="63">
        <v>42476.4</v>
      </c>
      <c r="I23" s="64"/>
    </row>
    <row r="24" spans="1:9" x14ac:dyDescent="0.25">
      <c r="A24" s="16" t="s">
        <v>19</v>
      </c>
      <c r="B24" s="17"/>
      <c r="C24" s="17"/>
      <c r="D24" s="17"/>
      <c r="E24" s="17"/>
      <c r="F24" s="17"/>
      <c r="G24" s="17"/>
      <c r="H24" s="63">
        <v>87115.21</v>
      </c>
      <c r="I24" s="64"/>
    </row>
    <row r="25" spans="1:9" ht="15.75" thickBot="1" x14ac:dyDescent="0.3">
      <c r="A25" s="16" t="s">
        <v>20</v>
      </c>
      <c r="B25" s="17"/>
      <c r="C25" s="17"/>
      <c r="D25" s="17"/>
      <c r="E25" s="17"/>
      <c r="F25" s="17"/>
      <c r="G25" s="17"/>
      <c r="H25" s="91">
        <v>26744.37</v>
      </c>
      <c r="I25" s="92"/>
    </row>
    <row r="26" spans="1:9" ht="15.75" thickBot="1" x14ac:dyDescent="0.3">
      <c r="A26" s="53" t="s">
        <v>21</v>
      </c>
      <c r="B26" s="54"/>
      <c r="C26" s="54"/>
      <c r="D26" s="54"/>
      <c r="E26" s="54"/>
      <c r="F26" s="54"/>
      <c r="G26" s="55"/>
      <c r="H26" s="95">
        <v>195496.59</v>
      </c>
      <c r="I26" s="96"/>
    </row>
    <row r="27" spans="1:9" ht="15.75" thickBot="1" x14ac:dyDescent="0.3">
      <c r="A27" s="58"/>
      <c r="B27" s="59"/>
      <c r="C27" s="59"/>
      <c r="D27" s="59"/>
      <c r="E27" s="59"/>
      <c r="F27" s="59"/>
      <c r="G27" s="60"/>
      <c r="H27" s="58"/>
      <c r="I27" s="60"/>
    </row>
    <row r="28" spans="1:9" ht="15.75" thickBot="1" x14ac:dyDescent="0.3">
      <c r="A28" s="33" t="s">
        <v>68</v>
      </c>
      <c r="B28" s="34"/>
      <c r="C28" s="34"/>
      <c r="D28" s="34"/>
      <c r="E28" s="34"/>
      <c r="F28" s="34"/>
      <c r="G28" s="34"/>
      <c r="H28" s="36">
        <v>0</v>
      </c>
      <c r="I28" s="114"/>
    </row>
    <row r="29" spans="1:9" ht="15.75" thickBot="1" x14ac:dyDescent="0.3">
      <c r="A29" s="125"/>
      <c r="B29" s="181"/>
      <c r="C29" s="181"/>
      <c r="D29" s="181"/>
      <c r="E29" s="181"/>
      <c r="F29" s="181"/>
      <c r="G29" s="126"/>
      <c r="H29" s="51"/>
      <c r="I29" s="52"/>
    </row>
    <row r="30" spans="1:9" x14ac:dyDescent="0.25">
      <c r="A30" s="159" t="s">
        <v>130</v>
      </c>
      <c r="B30" s="160"/>
      <c r="C30" s="160"/>
      <c r="D30" s="160"/>
      <c r="E30" s="160"/>
      <c r="F30" s="160"/>
      <c r="G30" s="213"/>
      <c r="H30" s="86">
        <v>8969.41</v>
      </c>
      <c r="I30" s="87"/>
    </row>
    <row r="31" spans="1:9" x14ac:dyDescent="0.25">
      <c r="A31" s="21" t="s">
        <v>25</v>
      </c>
      <c r="B31" s="22"/>
      <c r="C31" s="22"/>
      <c r="D31" s="22"/>
      <c r="E31" s="22"/>
      <c r="F31" s="22"/>
      <c r="G31" s="23"/>
      <c r="H31" s="19">
        <v>42463.8</v>
      </c>
      <c r="I31" s="20"/>
    </row>
    <row r="32" spans="1:9" ht="15.75" thickBot="1" x14ac:dyDescent="0.3">
      <c r="A32" s="117" t="s">
        <v>26</v>
      </c>
      <c r="B32" s="118"/>
      <c r="C32" s="118"/>
      <c r="D32" s="118"/>
      <c r="E32" s="118"/>
      <c r="F32" s="118"/>
      <c r="G32" s="119"/>
      <c r="H32" s="161">
        <v>43213.59</v>
      </c>
      <c r="I32" s="162"/>
    </row>
    <row r="33" spans="1:9" ht="15.75" thickBot="1" x14ac:dyDescent="0.3">
      <c r="A33" s="130"/>
      <c r="B33" s="131"/>
      <c r="C33" s="131"/>
      <c r="D33" s="131"/>
      <c r="E33" s="131"/>
      <c r="F33" s="131"/>
      <c r="G33" s="132"/>
      <c r="H33" s="130"/>
      <c r="I33" s="132"/>
    </row>
    <row r="34" spans="1:9" ht="15.75" thickBot="1" x14ac:dyDescent="0.3">
      <c r="A34" s="33" t="s">
        <v>27</v>
      </c>
      <c r="B34" s="34"/>
      <c r="C34" s="34"/>
      <c r="D34" s="34"/>
      <c r="E34" s="34"/>
      <c r="F34" s="34"/>
      <c r="G34" s="34"/>
      <c r="H34" s="36">
        <f>H11+H28</f>
        <v>181062.52000000002</v>
      </c>
      <c r="I34" s="37"/>
    </row>
    <row r="35" spans="1:9" x14ac:dyDescent="0.25">
      <c r="A35" s="38"/>
      <c r="B35" s="39"/>
      <c r="C35" s="39"/>
      <c r="D35" s="39"/>
      <c r="E35" s="39"/>
      <c r="F35" s="39"/>
      <c r="G35" s="39"/>
      <c r="H35" s="38"/>
      <c r="I35" s="40"/>
    </row>
    <row r="36" spans="1:9" x14ac:dyDescent="0.25">
      <c r="A36" s="21" t="s">
        <v>50</v>
      </c>
      <c r="B36" s="22"/>
      <c r="C36" s="22"/>
      <c r="D36" s="22"/>
      <c r="E36" s="22"/>
      <c r="F36" s="22"/>
      <c r="G36" s="22"/>
      <c r="H36" s="19">
        <f>H4+H11-H26</f>
        <v>430987.44000000006</v>
      </c>
      <c r="I36" s="20"/>
    </row>
    <row r="37" spans="1:9" x14ac:dyDescent="0.25">
      <c r="A37" s="21" t="s">
        <v>93</v>
      </c>
      <c r="B37" s="22"/>
      <c r="C37" s="22"/>
      <c r="D37" s="22"/>
      <c r="E37" s="22"/>
      <c r="F37" s="22"/>
      <c r="G37" s="22"/>
      <c r="H37" s="19">
        <f>H7-H8-H6-H9</f>
        <v>1108.100000000004</v>
      </c>
      <c r="I37" s="20"/>
    </row>
    <row r="38" spans="1:9" x14ac:dyDescent="0.25">
      <c r="A38" s="27" t="s">
        <v>59</v>
      </c>
      <c r="B38" s="22"/>
      <c r="C38" s="22"/>
      <c r="D38" s="22"/>
      <c r="E38" s="22"/>
      <c r="F38" s="22"/>
      <c r="G38" s="22"/>
      <c r="H38" s="19">
        <f>H30+H31-H32</f>
        <v>8219.6200000000099</v>
      </c>
      <c r="I38" s="20"/>
    </row>
    <row r="39" spans="1:9" x14ac:dyDescent="0.25">
      <c r="A39" s="127"/>
      <c r="B39" s="128"/>
      <c r="C39" s="128"/>
      <c r="D39" s="128"/>
      <c r="E39" s="128"/>
      <c r="F39" s="128"/>
      <c r="G39" s="27"/>
      <c r="H39" s="76"/>
      <c r="I39" s="24"/>
    </row>
    <row r="40" spans="1:9" x14ac:dyDescent="0.25">
      <c r="A40" s="11" t="s">
        <v>31</v>
      </c>
      <c r="B40" s="12"/>
      <c r="C40" s="12"/>
      <c r="D40" s="12"/>
      <c r="E40" s="12"/>
      <c r="F40" s="12"/>
      <c r="G40" s="129"/>
      <c r="H40" s="14"/>
      <c r="I40" s="15"/>
    </row>
    <row r="41" spans="1:9" x14ac:dyDescent="0.25">
      <c r="A41" s="16" t="s">
        <v>32</v>
      </c>
      <c r="B41" s="17"/>
      <c r="C41" s="17"/>
      <c r="D41" s="17"/>
      <c r="E41" s="17"/>
      <c r="F41" s="17"/>
      <c r="G41" s="17"/>
      <c r="H41" s="19">
        <v>13</v>
      </c>
      <c r="I41" s="20"/>
    </row>
    <row r="42" spans="1:9" ht="15.75" thickBot="1" x14ac:dyDescent="0.3">
      <c r="A42" s="2" t="s">
        <v>33</v>
      </c>
      <c r="B42" s="3"/>
      <c r="C42" s="3"/>
      <c r="D42" s="3"/>
      <c r="E42" s="3"/>
      <c r="F42" s="3"/>
      <c r="G42" s="3"/>
      <c r="H42" s="192">
        <f>(H7+H11+H31)/(H8+H9+H26+H32)*H41</f>
        <v>12.831653333323883</v>
      </c>
      <c r="I42" s="193"/>
    </row>
    <row r="45" spans="1:9" x14ac:dyDescent="0.25">
      <c r="A45" s="7" t="s">
        <v>34</v>
      </c>
      <c r="B45" s="7"/>
      <c r="C45" s="7"/>
      <c r="G45" s="7" t="s">
        <v>35</v>
      </c>
      <c r="H45" s="7"/>
      <c r="I45" s="7"/>
    </row>
  </sheetData>
  <mergeCells count="82"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  <mergeCell ref="A8:G8"/>
    <mergeCell ref="H8:I8"/>
    <mergeCell ref="A9:G9"/>
    <mergeCell ref="H9:I9"/>
    <mergeCell ref="A10:G10"/>
    <mergeCell ref="H10:I10"/>
    <mergeCell ref="A11:G11"/>
    <mergeCell ref="H11:I11"/>
    <mergeCell ref="A12:G12"/>
    <mergeCell ref="H12:I12"/>
    <mergeCell ref="A13:G13"/>
    <mergeCell ref="H13:I13"/>
    <mergeCell ref="A14:G14"/>
    <mergeCell ref="H14:I14"/>
    <mergeCell ref="A15:G16"/>
    <mergeCell ref="H15:I16"/>
    <mergeCell ref="A17:G17"/>
    <mergeCell ref="H17:I17"/>
    <mergeCell ref="A18:G18"/>
    <mergeCell ref="H18:I18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5:G35"/>
    <mergeCell ref="H35:I35"/>
    <mergeCell ref="A36:G36"/>
    <mergeCell ref="H36:I36"/>
    <mergeCell ref="A37:G37"/>
    <mergeCell ref="H37:I37"/>
    <mergeCell ref="A38:G38"/>
    <mergeCell ref="H38:I38"/>
    <mergeCell ref="A42:G42"/>
    <mergeCell ref="H42:I42"/>
    <mergeCell ref="A45:C45"/>
    <mergeCell ref="G45:I45"/>
    <mergeCell ref="A39:G39"/>
    <mergeCell ref="H39:I39"/>
    <mergeCell ref="A40:G40"/>
    <mergeCell ref="H40:I40"/>
    <mergeCell ref="A41:G41"/>
    <mergeCell ref="H41:I4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L14" sqref="L14"/>
    </sheetView>
  </sheetViews>
  <sheetFormatPr defaultRowHeight="15" x14ac:dyDescent="0.25"/>
  <sheetData>
    <row r="1" spans="1:9" ht="18.75" x14ac:dyDescent="0.3">
      <c r="A1" s="84" t="s">
        <v>131</v>
      </c>
      <c r="B1" s="84"/>
      <c r="C1" s="84"/>
      <c r="D1" s="84"/>
      <c r="E1" s="84"/>
      <c r="F1" s="84"/>
      <c r="G1" s="84"/>
      <c r="H1" s="84"/>
      <c r="I1" s="84"/>
    </row>
    <row r="2" spans="1:9" ht="15.75" thickBot="1" x14ac:dyDescent="0.3">
      <c r="C2" s="85" t="s">
        <v>132</v>
      </c>
      <c r="D2" s="85"/>
      <c r="E2" s="85"/>
      <c r="F2" s="85"/>
    </row>
    <row r="3" spans="1:9" ht="15.75" thickBot="1" x14ac:dyDescent="0.3">
      <c r="A3" s="58"/>
      <c r="B3" s="59"/>
      <c r="C3" s="59"/>
      <c r="D3" s="59"/>
      <c r="E3" s="59"/>
      <c r="F3" s="59"/>
      <c r="G3" s="60"/>
      <c r="H3" s="86" t="s">
        <v>2</v>
      </c>
      <c r="I3" s="87"/>
    </row>
    <row r="4" spans="1:9" x14ac:dyDescent="0.25">
      <c r="A4" s="21" t="s">
        <v>67</v>
      </c>
      <c r="B4" s="22"/>
      <c r="C4" s="22"/>
      <c r="D4" s="22"/>
      <c r="E4" s="22"/>
      <c r="F4" s="22"/>
      <c r="G4" s="22"/>
      <c r="H4" s="19">
        <v>75595.369999999937</v>
      </c>
      <c r="I4" s="20"/>
    </row>
    <row r="5" spans="1:9" x14ac:dyDescent="0.25">
      <c r="A5" s="21"/>
      <c r="B5" s="22"/>
      <c r="C5" s="22"/>
      <c r="D5" s="22"/>
      <c r="E5" s="22"/>
      <c r="F5" s="22"/>
      <c r="G5" s="22"/>
      <c r="H5" s="63"/>
      <c r="I5" s="64"/>
    </row>
    <row r="6" spans="1:9" x14ac:dyDescent="0.25">
      <c r="A6" s="21" t="s">
        <v>114</v>
      </c>
      <c r="B6" s="22"/>
      <c r="C6" s="22"/>
      <c r="D6" s="22"/>
      <c r="E6" s="22"/>
      <c r="F6" s="22"/>
      <c r="G6" s="22"/>
      <c r="H6" s="19">
        <v>37446.260000000009</v>
      </c>
      <c r="I6" s="20"/>
    </row>
    <row r="7" spans="1:9" x14ac:dyDescent="0.25">
      <c r="A7" s="81" t="s">
        <v>5</v>
      </c>
      <c r="B7" s="82"/>
      <c r="C7" s="82"/>
      <c r="D7" s="82"/>
      <c r="E7" s="82"/>
      <c r="F7" s="82"/>
      <c r="G7" s="83"/>
      <c r="H7" s="74">
        <v>72192.600000000006</v>
      </c>
      <c r="I7" s="75"/>
    </row>
    <row r="8" spans="1:9" x14ac:dyDescent="0.25">
      <c r="A8" s="276" t="s">
        <v>6</v>
      </c>
      <c r="B8" s="277"/>
      <c r="C8" s="277"/>
      <c r="D8" s="277"/>
      <c r="E8" s="277"/>
      <c r="F8" s="277"/>
      <c r="G8" s="278"/>
      <c r="H8" s="203">
        <v>47953.27</v>
      </c>
      <c r="I8" s="204"/>
    </row>
    <row r="9" spans="1:9" x14ac:dyDescent="0.25">
      <c r="A9" s="11" t="s">
        <v>7</v>
      </c>
      <c r="B9" s="12"/>
      <c r="C9" s="12"/>
      <c r="D9" s="12"/>
      <c r="E9" s="12"/>
      <c r="F9" s="12"/>
      <c r="G9" s="13"/>
      <c r="H9" s="61">
        <v>9100</v>
      </c>
      <c r="I9" s="62"/>
    </row>
    <row r="10" spans="1:9" ht="15.75" thickBot="1" x14ac:dyDescent="0.3">
      <c r="A10" s="11"/>
      <c r="B10" s="12"/>
      <c r="C10" s="12"/>
      <c r="D10" s="12"/>
      <c r="E10" s="12"/>
      <c r="F10" s="12"/>
      <c r="G10" s="129"/>
      <c r="H10" s="14"/>
      <c r="I10" s="15"/>
    </row>
    <row r="11" spans="1:9" ht="15.75" thickBot="1" x14ac:dyDescent="0.3">
      <c r="A11" s="53" t="s">
        <v>8</v>
      </c>
      <c r="B11" s="54"/>
      <c r="C11" s="54"/>
      <c r="D11" s="54"/>
      <c r="E11" s="54"/>
      <c r="F11" s="54"/>
      <c r="G11" s="141"/>
      <c r="H11" s="56">
        <f>H12+H13+H14+H15+H17+H18+H20+H21+H22+H23+H24+H25+H19</f>
        <v>166789.79999999999</v>
      </c>
      <c r="I11" s="71"/>
    </row>
    <row r="12" spans="1:9" x14ac:dyDescent="0.25">
      <c r="A12" s="45" t="s">
        <v>40</v>
      </c>
      <c r="B12" s="46"/>
      <c r="C12" s="46"/>
      <c r="D12" s="46"/>
      <c r="E12" s="46"/>
      <c r="F12" s="46"/>
      <c r="G12" s="46"/>
      <c r="H12" s="72">
        <v>7007.63</v>
      </c>
      <c r="I12" s="73"/>
    </row>
    <row r="13" spans="1:9" x14ac:dyDescent="0.25">
      <c r="A13" s="11" t="s">
        <v>10</v>
      </c>
      <c r="B13" s="12"/>
      <c r="C13" s="12"/>
      <c r="D13" s="12"/>
      <c r="E13" s="12"/>
      <c r="F13" s="12"/>
      <c r="G13" s="129"/>
      <c r="H13" s="14">
        <v>693.78</v>
      </c>
      <c r="I13" s="15"/>
    </row>
    <row r="14" spans="1:9" x14ac:dyDescent="0.25">
      <c r="A14" s="11" t="s">
        <v>11</v>
      </c>
      <c r="B14" s="12"/>
      <c r="C14" s="12"/>
      <c r="D14" s="12"/>
      <c r="E14" s="12"/>
      <c r="F14" s="12"/>
      <c r="G14" s="129"/>
      <c r="H14" s="14">
        <v>6110.43</v>
      </c>
      <c r="I14" s="15"/>
    </row>
    <row r="15" spans="1:9" ht="15" customHeight="1" x14ac:dyDescent="0.25">
      <c r="A15" s="65" t="s">
        <v>12</v>
      </c>
      <c r="B15" s="66"/>
      <c r="C15" s="66"/>
      <c r="D15" s="66"/>
      <c r="E15" s="66"/>
      <c r="F15" s="66"/>
      <c r="G15" s="140"/>
      <c r="H15" s="14"/>
      <c r="I15" s="15"/>
    </row>
    <row r="16" spans="1:9" x14ac:dyDescent="0.25">
      <c r="A16" s="65"/>
      <c r="B16" s="66"/>
      <c r="C16" s="66"/>
      <c r="D16" s="66"/>
      <c r="E16" s="66"/>
      <c r="F16" s="66"/>
      <c r="G16" s="140"/>
      <c r="H16" s="14"/>
      <c r="I16" s="15"/>
    </row>
    <row r="17" spans="1:9" x14ac:dyDescent="0.25">
      <c r="A17" s="11" t="s">
        <v>72</v>
      </c>
      <c r="B17" s="12"/>
      <c r="C17" s="12"/>
      <c r="D17" s="12"/>
      <c r="E17" s="12"/>
      <c r="F17" s="12"/>
      <c r="G17" s="129"/>
      <c r="H17" s="14">
        <v>6000</v>
      </c>
      <c r="I17" s="15"/>
    </row>
    <row r="18" spans="1:9" x14ac:dyDescent="0.25">
      <c r="A18" s="68" t="s">
        <v>13</v>
      </c>
      <c r="B18" s="69"/>
      <c r="C18" s="69"/>
      <c r="D18" s="69"/>
      <c r="E18" s="69"/>
      <c r="F18" s="69"/>
      <c r="G18" s="139"/>
      <c r="H18" s="14"/>
      <c r="I18" s="15"/>
    </row>
    <row r="19" spans="1:9" x14ac:dyDescent="0.25">
      <c r="A19" s="11" t="s">
        <v>14</v>
      </c>
      <c r="B19" s="12"/>
      <c r="C19" s="12"/>
      <c r="D19" s="12"/>
      <c r="E19" s="12"/>
      <c r="F19" s="12"/>
      <c r="G19" s="129"/>
      <c r="H19" s="63">
        <v>6106.71</v>
      </c>
      <c r="I19" s="64"/>
    </row>
    <row r="20" spans="1:9" x14ac:dyDescent="0.25">
      <c r="A20" s="16" t="s">
        <v>15</v>
      </c>
      <c r="B20" s="17"/>
      <c r="C20" s="17"/>
      <c r="D20" s="17"/>
      <c r="E20" s="17"/>
      <c r="F20" s="17"/>
      <c r="G20" s="17"/>
      <c r="H20" s="61">
        <v>0</v>
      </c>
      <c r="I20" s="62"/>
    </row>
    <row r="21" spans="1:9" x14ac:dyDescent="0.25">
      <c r="A21" s="16" t="s">
        <v>16</v>
      </c>
      <c r="B21" s="17"/>
      <c r="C21" s="17"/>
      <c r="D21" s="17"/>
      <c r="E21" s="17"/>
      <c r="F21" s="17"/>
      <c r="G21" s="17"/>
      <c r="H21" s="63"/>
      <c r="I21" s="64"/>
    </row>
    <row r="22" spans="1:9" x14ac:dyDescent="0.25">
      <c r="A22" s="16" t="s">
        <v>17</v>
      </c>
      <c r="B22" s="17"/>
      <c r="C22" s="17"/>
      <c r="D22" s="17"/>
      <c r="E22" s="17"/>
      <c r="F22" s="17"/>
      <c r="G22" s="17"/>
      <c r="H22" s="91">
        <v>6932</v>
      </c>
      <c r="I22" s="92"/>
    </row>
    <row r="23" spans="1:9" x14ac:dyDescent="0.25">
      <c r="A23" s="16" t="s">
        <v>18</v>
      </c>
      <c r="B23" s="17"/>
      <c r="C23" s="17"/>
      <c r="D23" s="17"/>
      <c r="E23" s="17"/>
      <c r="F23" s="17"/>
      <c r="G23" s="17"/>
      <c r="H23" s="61">
        <v>29488.2</v>
      </c>
      <c r="I23" s="62"/>
    </row>
    <row r="24" spans="1:9" x14ac:dyDescent="0.25">
      <c r="A24" s="16" t="s">
        <v>19</v>
      </c>
      <c r="B24" s="17"/>
      <c r="C24" s="17"/>
      <c r="D24" s="17"/>
      <c r="E24" s="17"/>
      <c r="F24" s="17"/>
      <c r="G24" s="17"/>
      <c r="H24" s="63">
        <v>79916.639999999999</v>
      </c>
      <c r="I24" s="64"/>
    </row>
    <row r="25" spans="1:9" ht="15.75" thickBot="1" x14ac:dyDescent="0.3">
      <c r="A25" s="16" t="s">
        <v>20</v>
      </c>
      <c r="B25" s="17"/>
      <c r="C25" s="17"/>
      <c r="D25" s="17"/>
      <c r="E25" s="17"/>
      <c r="F25" s="17"/>
      <c r="G25" s="17"/>
      <c r="H25" s="51">
        <v>24534.41</v>
      </c>
      <c r="I25" s="52"/>
    </row>
    <row r="26" spans="1:9" ht="15.75" thickBot="1" x14ac:dyDescent="0.3">
      <c r="A26" s="53" t="s">
        <v>21</v>
      </c>
      <c r="B26" s="54"/>
      <c r="C26" s="54"/>
      <c r="D26" s="54"/>
      <c r="E26" s="54"/>
      <c r="F26" s="54"/>
      <c r="G26" s="55"/>
      <c r="H26" s="56">
        <v>142637.54999999999</v>
      </c>
      <c r="I26" s="57"/>
    </row>
    <row r="27" spans="1:9" ht="15.75" thickBot="1" x14ac:dyDescent="0.3">
      <c r="A27" s="58"/>
      <c r="B27" s="59"/>
      <c r="C27" s="59"/>
      <c r="D27" s="59"/>
      <c r="E27" s="59"/>
      <c r="F27" s="59"/>
      <c r="G27" s="60"/>
      <c r="H27" s="58"/>
      <c r="I27" s="60"/>
    </row>
    <row r="28" spans="1:9" ht="15.75" thickBot="1" x14ac:dyDescent="0.3">
      <c r="A28" s="33" t="s">
        <v>68</v>
      </c>
      <c r="B28" s="34"/>
      <c r="C28" s="34"/>
      <c r="D28" s="34"/>
      <c r="E28" s="34"/>
      <c r="F28" s="34"/>
      <c r="G28" s="34"/>
      <c r="H28" s="36">
        <v>0</v>
      </c>
      <c r="I28" s="37"/>
    </row>
    <row r="29" spans="1:9" ht="15.75" thickBot="1" x14ac:dyDescent="0.3">
      <c r="A29" s="168"/>
      <c r="B29" s="169"/>
      <c r="C29" s="169"/>
      <c r="D29" s="169"/>
      <c r="E29" s="169"/>
      <c r="F29" s="169"/>
      <c r="G29" s="170"/>
      <c r="H29" s="227"/>
      <c r="I29" s="228"/>
    </row>
    <row r="30" spans="1:9" ht="15.75" thickBot="1" x14ac:dyDescent="0.3">
      <c r="A30" s="33" t="s">
        <v>133</v>
      </c>
      <c r="B30" s="34"/>
      <c r="C30" s="34"/>
      <c r="D30" s="34"/>
      <c r="E30" s="34"/>
      <c r="F30" s="34"/>
      <c r="G30" s="35"/>
      <c r="H30" s="36">
        <v>6931.0899999999965</v>
      </c>
      <c r="I30" s="37"/>
    </row>
    <row r="31" spans="1:9" x14ac:dyDescent="0.25">
      <c r="A31" s="159" t="s">
        <v>25</v>
      </c>
      <c r="B31" s="160"/>
      <c r="C31" s="160"/>
      <c r="D31" s="160"/>
      <c r="E31" s="160"/>
      <c r="F31" s="160"/>
      <c r="G31" s="213"/>
      <c r="H31" s="120">
        <v>29872.880000000001</v>
      </c>
      <c r="I31" s="121"/>
    </row>
    <row r="32" spans="1:9" x14ac:dyDescent="0.25">
      <c r="A32" s="21" t="s">
        <v>26</v>
      </c>
      <c r="B32" s="22"/>
      <c r="C32" s="22"/>
      <c r="D32" s="22"/>
      <c r="E32" s="22"/>
      <c r="F32" s="22"/>
      <c r="G32" s="23"/>
      <c r="H32" s="19">
        <v>23706.05</v>
      </c>
      <c r="I32" s="20"/>
    </row>
    <row r="33" spans="1:9" ht="15.75" thickBot="1" x14ac:dyDescent="0.3">
      <c r="A33" s="198"/>
      <c r="B33" s="199"/>
      <c r="C33" s="199"/>
      <c r="D33" s="199"/>
      <c r="E33" s="199"/>
      <c r="F33" s="199"/>
      <c r="G33" s="214"/>
      <c r="H33" s="274"/>
      <c r="I33" s="275"/>
    </row>
    <row r="34" spans="1:9" ht="15.75" thickBot="1" x14ac:dyDescent="0.3">
      <c r="A34" s="33" t="s">
        <v>27</v>
      </c>
      <c r="B34" s="34"/>
      <c r="C34" s="34"/>
      <c r="D34" s="34"/>
      <c r="E34" s="34"/>
      <c r="F34" s="34"/>
      <c r="G34" s="35"/>
      <c r="H34" s="36">
        <f>H11+H28</f>
        <v>166789.79999999999</v>
      </c>
      <c r="I34" s="37"/>
    </row>
    <row r="35" spans="1:9" x14ac:dyDescent="0.25">
      <c r="A35" s="38"/>
      <c r="B35" s="39"/>
      <c r="C35" s="39"/>
      <c r="D35" s="39"/>
      <c r="E35" s="39"/>
      <c r="F35" s="39"/>
      <c r="G35" s="39"/>
      <c r="H35" s="163"/>
      <c r="I35" s="164"/>
    </row>
    <row r="36" spans="1:9" x14ac:dyDescent="0.25">
      <c r="A36" s="21" t="s">
        <v>134</v>
      </c>
      <c r="B36" s="22"/>
      <c r="C36" s="22"/>
      <c r="D36" s="22"/>
      <c r="E36" s="22"/>
      <c r="F36" s="22"/>
      <c r="G36" s="22"/>
      <c r="H36" s="19">
        <f>H4+H11-H26</f>
        <v>99747.619999999937</v>
      </c>
      <c r="I36" s="20"/>
    </row>
    <row r="37" spans="1:9" x14ac:dyDescent="0.25">
      <c r="A37" s="21" t="s">
        <v>135</v>
      </c>
      <c r="B37" s="22"/>
      <c r="C37" s="22"/>
      <c r="D37" s="22"/>
      <c r="E37" s="22"/>
      <c r="F37" s="22"/>
      <c r="G37" s="22"/>
      <c r="H37" s="19">
        <f>H6+H7-H8-H9</f>
        <v>52585.590000000018</v>
      </c>
      <c r="I37" s="20"/>
    </row>
    <row r="38" spans="1:9" x14ac:dyDescent="0.25">
      <c r="A38" s="21" t="s">
        <v>136</v>
      </c>
      <c r="B38" s="22"/>
      <c r="C38" s="22"/>
      <c r="D38" s="22"/>
      <c r="E38" s="22"/>
      <c r="F38" s="22"/>
      <c r="G38" s="23"/>
      <c r="H38" s="19">
        <f>H30+H31-H32</f>
        <v>13097.920000000002</v>
      </c>
      <c r="I38" s="20"/>
    </row>
    <row r="39" spans="1:9" x14ac:dyDescent="0.25">
      <c r="A39" s="8"/>
      <c r="B39" s="9"/>
      <c r="C39" s="9"/>
      <c r="D39" s="9"/>
      <c r="E39" s="9"/>
      <c r="F39" s="9"/>
      <c r="G39" s="273"/>
      <c r="H39" s="168"/>
      <c r="I39" s="170"/>
    </row>
    <row r="40" spans="1:9" x14ac:dyDescent="0.25">
      <c r="A40" s="200" t="s">
        <v>31</v>
      </c>
      <c r="B40" s="201"/>
      <c r="C40" s="201"/>
      <c r="D40" s="201"/>
      <c r="E40" s="201"/>
      <c r="F40" s="201"/>
      <c r="G40" s="201"/>
      <c r="H40" s="14"/>
      <c r="I40" s="15"/>
    </row>
    <row r="41" spans="1:9" x14ac:dyDescent="0.25">
      <c r="A41" s="16" t="s">
        <v>32</v>
      </c>
      <c r="B41" s="17"/>
      <c r="C41" s="17"/>
      <c r="D41" s="17"/>
      <c r="E41" s="17"/>
      <c r="F41" s="17"/>
      <c r="G41" s="17"/>
      <c r="H41" s="19">
        <v>13.5</v>
      </c>
      <c r="I41" s="20"/>
    </row>
    <row r="42" spans="1:9" ht="15.75" thickBot="1" x14ac:dyDescent="0.3">
      <c r="A42" s="2" t="s">
        <v>33</v>
      </c>
      <c r="B42" s="3"/>
      <c r="C42" s="3"/>
      <c r="D42" s="3"/>
      <c r="E42" s="3"/>
      <c r="F42" s="3"/>
      <c r="G42" s="3"/>
      <c r="H42" s="5">
        <f>(H7+H11+H31)/(H8+H9+H26+H32)*H41</f>
        <v>16.247077588866848</v>
      </c>
      <c r="I42" s="6"/>
    </row>
    <row r="45" spans="1:9" x14ac:dyDescent="0.25">
      <c r="A45" s="7" t="s">
        <v>34</v>
      </c>
      <c r="B45" s="7"/>
      <c r="C45" s="7"/>
      <c r="G45" s="7" t="s">
        <v>35</v>
      </c>
      <c r="H45" s="7"/>
      <c r="I45" s="7"/>
    </row>
  </sheetData>
  <mergeCells count="82"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  <mergeCell ref="A8:G8"/>
    <mergeCell ref="H8:I8"/>
    <mergeCell ref="A9:G9"/>
    <mergeCell ref="H9:I9"/>
    <mergeCell ref="A10:G10"/>
    <mergeCell ref="H10:I10"/>
    <mergeCell ref="A11:G11"/>
    <mergeCell ref="H11:I11"/>
    <mergeCell ref="A12:G12"/>
    <mergeCell ref="H12:I12"/>
    <mergeCell ref="A13:G13"/>
    <mergeCell ref="H13:I13"/>
    <mergeCell ref="A14:G14"/>
    <mergeCell ref="H14:I14"/>
    <mergeCell ref="A15:G16"/>
    <mergeCell ref="H15:I16"/>
    <mergeCell ref="A17:G17"/>
    <mergeCell ref="H17:I17"/>
    <mergeCell ref="A18:G18"/>
    <mergeCell ref="H18:I18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5:G35"/>
    <mergeCell ref="H35:I35"/>
    <mergeCell ref="A36:G36"/>
    <mergeCell ref="H36:I36"/>
    <mergeCell ref="A37:G37"/>
    <mergeCell ref="H37:I37"/>
    <mergeCell ref="A38:G38"/>
    <mergeCell ref="H38:I38"/>
    <mergeCell ref="A42:G42"/>
    <mergeCell ref="H42:I42"/>
    <mergeCell ref="A45:C45"/>
    <mergeCell ref="G45:I45"/>
    <mergeCell ref="A39:G39"/>
    <mergeCell ref="H39:I39"/>
    <mergeCell ref="A40:G40"/>
    <mergeCell ref="H40:I40"/>
    <mergeCell ref="A41:G41"/>
    <mergeCell ref="H41:I4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6" sqref="K16"/>
    </sheetView>
  </sheetViews>
  <sheetFormatPr defaultRowHeight="15" x14ac:dyDescent="0.25"/>
  <sheetData>
    <row r="1" spans="1:9" ht="18.75" x14ac:dyDescent="0.3">
      <c r="A1" s="84" t="s">
        <v>137</v>
      </c>
      <c r="B1" s="84"/>
      <c r="C1" s="84"/>
      <c r="D1" s="84"/>
      <c r="E1" s="84"/>
      <c r="F1" s="84"/>
      <c r="G1" s="84"/>
      <c r="H1" s="84"/>
      <c r="I1" s="84"/>
    </row>
    <row r="2" spans="1:9" ht="15.75" thickBot="1" x14ac:dyDescent="0.3">
      <c r="C2" s="85" t="s">
        <v>62</v>
      </c>
      <c r="D2" s="85"/>
      <c r="E2" s="85"/>
      <c r="F2" s="85"/>
    </row>
    <row r="3" spans="1:9" ht="15.75" thickBot="1" x14ac:dyDescent="0.3">
      <c r="A3" s="58"/>
      <c r="B3" s="59"/>
      <c r="C3" s="59"/>
      <c r="D3" s="59"/>
      <c r="E3" s="59"/>
      <c r="F3" s="59"/>
      <c r="G3" s="60"/>
      <c r="H3" s="113" t="s">
        <v>2</v>
      </c>
      <c r="I3" s="114"/>
    </row>
    <row r="4" spans="1:9" x14ac:dyDescent="0.25">
      <c r="A4" s="21" t="s">
        <v>3</v>
      </c>
      <c r="B4" s="22"/>
      <c r="C4" s="22"/>
      <c r="D4" s="22"/>
      <c r="E4" s="22"/>
      <c r="F4" s="22"/>
      <c r="G4" s="23"/>
      <c r="H4" s="175">
        <v>218767.45</v>
      </c>
      <c r="I4" s="144"/>
    </row>
    <row r="5" spans="1:9" x14ac:dyDescent="0.25">
      <c r="A5" s="76"/>
      <c r="B5" s="77"/>
      <c r="C5" s="77"/>
      <c r="D5" s="77"/>
      <c r="E5" s="77"/>
      <c r="F5" s="77"/>
      <c r="G5" s="24"/>
      <c r="H5" s="63"/>
      <c r="I5" s="64"/>
    </row>
    <row r="6" spans="1:9" x14ac:dyDescent="0.25">
      <c r="A6" s="21" t="s">
        <v>138</v>
      </c>
      <c r="B6" s="22"/>
      <c r="C6" s="22"/>
      <c r="D6" s="22"/>
      <c r="E6" s="22"/>
      <c r="F6" s="22"/>
      <c r="G6" s="23"/>
      <c r="H6" s="76">
        <v>17539.36</v>
      </c>
      <c r="I6" s="24"/>
    </row>
    <row r="7" spans="1:9" x14ac:dyDescent="0.25">
      <c r="A7" s="81" t="s">
        <v>5</v>
      </c>
      <c r="B7" s="82"/>
      <c r="C7" s="82"/>
      <c r="D7" s="82"/>
      <c r="E7" s="82"/>
      <c r="F7" s="82"/>
      <c r="G7" s="83"/>
      <c r="H7" s="151">
        <v>120342.9</v>
      </c>
      <c r="I7" s="152"/>
    </row>
    <row r="8" spans="1:9" x14ac:dyDescent="0.25">
      <c r="A8" s="81" t="s">
        <v>6</v>
      </c>
      <c r="B8" s="82"/>
      <c r="C8" s="82"/>
      <c r="D8" s="82"/>
      <c r="E8" s="82"/>
      <c r="F8" s="82"/>
      <c r="G8" s="83"/>
      <c r="H8" s="203">
        <v>110271.14</v>
      </c>
      <c r="I8" s="204"/>
    </row>
    <row r="9" spans="1:9" x14ac:dyDescent="0.25">
      <c r="A9" s="11" t="s">
        <v>7</v>
      </c>
      <c r="B9" s="12"/>
      <c r="C9" s="12"/>
      <c r="D9" s="12"/>
      <c r="E9" s="12"/>
      <c r="F9" s="12"/>
      <c r="G9" s="13"/>
      <c r="H9" s="61">
        <v>18480</v>
      </c>
      <c r="I9" s="62"/>
    </row>
    <row r="10" spans="1:9" ht="15.75" thickBot="1" x14ac:dyDescent="0.3">
      <c r="A10" s="16"/>
      <c r="B10" s="17"/>
      <c r="C10" s="17"/>
      <c r="D10" s="17"/>
      <c r="E10" s="17"/>
      <c r="F10" s="17"/>
      <c r="G10" s="18"/>
      <c r="H10" s="14"/>
      <c r="I10" s="15"/>
    </row>
    <row r="11" spans="1:9" ht="15.75" thickBot="1" x14ac:dyDescent="0.3">
      <c r="A11" s="33" t="s">
        <v>8</v>
      </c>
      <c r="B11" s="34"/>
      <c r="C11" s="34"/>
      <c r="D11" s="34"/>
      <c r="E11" s="34"/>
      <c r="F11" s="34"/>
      <c r="G11" s="35"/>
      <c r="H11" s="56">
        <f>H12+H13+H14+H15+H25+H24+H18+H20+H21+H22+H23+H19+H17</f>
        <v>239862.80000000002</v>
      </c>
      <c r="I11" s="71"/>
    </row>
    <row r="12" spans="1:9" x14ac:dyDescent="0.25">
      <c r="A12" s="45" t="s">
        <v>104</v>
      </c>
      <c r="B12" s="46"/>
      <c r="C12" s="46"/>
      <c r="D12" s="46"/>
      <c r="E12" s="46"/>
      <c r="F12" s="46"/>
      <c r="G12" s="47"/>
      <c r="H12" s="72">
        <v>9601.0300000000007</v>
      </c>
      <c r="I12" s="73"/>
    </row>
    <row r="13" spans="1:9" x14ac:dyDescent="0.25">
      <c r="A13" s="16" t="s">
        <v>10</v>
      </c>
      <c r="B13" s="17"/>
      <c r="C13" s="17"/>
      <c r="D13" s="17"/>
      <c r="E13" s="17"/>
      <c r="F13" s="17"/>
      <c r="G13" s="18"/>
      <c r="H13" s="14">
        <v>693.78</v>
      </c>
      <c r="I13" s="15"/>
    </row>
    <row r="14" spans="1:9" x14ac:dyDescent="0.25">
      <c r="A14" s="16" t="s">
        <v>11</v>
      </c>
      <c r="B14" s="17"/>
      <c r="C14" s="17"/>
      <c r="D14" s="17"/>
      <c r="E14" s="17"/>
      <c r="F14" s="17"/>
      <c r="G14" s="18"/>
      <c r="H14" s="14">
        <v>4301.1099999999997</v>
      </c>
      <c r="I14" s="15"/>
    </row>
    <row r="15" spans="1:9" x14ac:dyDescent="0.25">
      <c r="A15" s="287" t="s">
        <v>12</v>
      </c>
      <c r="B15" s="288"/>
      <c r="C15" s="288"/>
      <c r="D15" s="288"/>
      <c r="E15" s="288"/>
      <c r="F15" s="288"/>
      <c r="G15" s="289"/>
      <c r="H15" s="14"/>
      <c r="I15" s="15"/>
    </row>
    <row r="16" spans="1:9" x14ac:dyDescent="0.25">
      <c r="A16" s="290"/>
      <c r="B16" s="291"/>
      <c r="C16" s="291"/>
      <c r="D16" s="291"/>
      <c r="E16" s="291"/>
      <c r="F16" s="291"/>
      <c r="G16" s="292"/>
      <c r="H16" s="14"/>
      <c r="I16" s="15"/>
    </row>
    <row r="17" spans="1:9" x14ac:dyDescent="0.25">
      <c r="A17" s="16" t="s">
        <v>48</v>
      </c>
      <c r="B17" s="17"/>
      <c r="C17" s="17"/>
      <c r="D17" s="17"/>
      <c r="E17" s="17"/>
      <c r="F17" s="17"/>
      <c r="G17" s="18"/>
      <c r="H17" s="14">
        <v>3000</v>
      </c>
      <c r="I17" s="15"/>
    </row>
    <row r="18" spans="1:9" x14ac:dyDescent="0.25">
      <c r="A18" s="243" t="s">
        <v>13</v>
      </c>
      <c r="B18" s="244"/>
      <c r="C18" s="244"/>
      <c r="D18" s="244"/>
      <c r="E18" s="244"/>
      <c r="F18" s="244"/>
      <c r="G18" s="245"/>
      <c r="H18" s="14"/>
      <c r="I18" s="15"/>
    </row>
    <row r="19" spans="1:9" x14ac:dyDescent="0.25">
      <c r="A19" s="16" t="s">
        <v>124</v>
      </c>
      <c r="B19" s="17"/>
      <c r="C19" s="17"/>
      <c r="D19" s="17"/>
      <c r="E19" s="17"/>
      <c r="F19" s="17"/>
      <c r="G19" s="18"/>
      <c r="H19" s="63"/>
      <c r="I19" s="64"/>
    </row>
    <row r="20" spans="1:9" x14ac:dyDescent="0.25">
      <c r="A20" s="16" t="s">
        <v>15</v>
      </c>
      <c r="B20" s="17"/>
      <c r="C20" s="17"/>
      <c r="D20" s="17"/>
      <c r="E20" s="17"/>
      <c r="F20" s="17"/>
      <c r="G20" s="18"/>
      <c r="H20" s="61">
        <v>650</v>
      </c>
      <c r="I20" s="62"/>
    </row>
    <row r="21" spans="1:9" x14ac:dyDescent="0.25">
      <c r="A21" s="16" t="s">
        <v>16</v>
      </c>
      <c r="B21" s="17"/>
      <c r="C21" s="17"/>
      <c r="D21" s="17"/>
      <c r="E21" s="17"/>
      <c r="F21" s="17"/>
      <c r="G21" s="18"/>
      <c r="H21" s="63"/>
      <c r="I21" s="64"/>
    </row>
    <row r="22" spans="1:9" x14ac:dyDescent="0.25">
      <c r="A22" s="16" t="s">
        <v>17</v>
      </c>
      <c r="B22" s="17"/>
      <c r="C22" s="17"/>
      <c r="D22" s="17"/>
      <c r="E22" s="17"/>
      <c r="F22" s="17"/>
      <c r="G22" s="18"/>
      <c r="H22" s="51">
        <v>7237.67</v>
      </c>
      <c r="I22" s="52"/>
    </row>
    <row r="23" spans="1:9" x14ac:dyDescent="0.25">
      <c r="A23" s="16" t="s">
        <v>18</v>
      </c>
      <c r="B23" s="17"/>
      <c r="C23" s="17"/>
      <c r="D23" s="17"/>
      <c r="E23" s="17"/>
      <c r="F23" s="17"/>
      <c r="G23" s="18"/>
      <c r="H23" s="63">
        <v>44554.5</v>
      </c>
      <c r="I23" s="64"/>
    </row>
    <row r="24" spans="1:9" x14ac:dyDescent="0.25">
      <c r="A24" s="16" t="s">
        <v>139</v>
      </c>
      <c r="B24" s="17"/>
      <c r="C24" s="17"/>
      <c r="D24" s="17"/>
      <c r="E24" s="17"/>
      <c r="F24" s="17"/>
      <c r="G24" s="18"/>
      <c r="H24" s="63">
        <v>129934.74</v>
      </c>
      <c r="I24" s="64"/>
    </row>
    <row r="25" spans="1:9" ht="15.75" thickBot="1" x14ac:dyDescent="0.3">
      <c r="A25" s="16" t="s">
        <v>20</v>
      </c>
      <c r="B25" s="17"/>
      <c r="C25" s="17"/>
      <c r="D25" s="17"/>
      <c r="E25" s="17"/>
      <c r="F25" s="17"/>
      <c r="G25" s="18"/>
      <c r="H25" s="51">
        <v>39889.97</v>
      </c>
      <c r="I25" s="52"/>
    </row>
    <row r="26" spans="1:9" ht="15.75" thickBot="1" x14ac:dyDescent="0.3">
      <c r="A26" s="33" t="s">
        <v>21</v>
      </c>
      <c r="B26" s="34"/>
      <c r="C26" s="34"/>
      <c r="D26" s="34"/>
      <c r="E26" s="34"/>
      <c r="F26" s="34"/>
      <c r="G26" s="35"/>
      <c r="H26" s="95">
        <v>235637.04</v>
      </c>
      <c r="I26" s="96"/>
    </row>
    <row r="27" spans="1:9" ht="15.75" thickBot="1" x14ac:dyDescent="0.3">
      <c r="A27" s="130"/>
      <c r="B27" s="131"/>
      <c r="C27" s="131"/>
      <c r="D27" s="131"/>
      <c r="E27" s="131"/>
      <c r="F27" s="131"/>
      <c r="G27" s="132"/>
      <c r="H27" s="130"/>
      <c r="I27" s="132"/>
    </row>
    <row r="28" spans="1:9" ht="15.75" thickBot="1" x14ac:dyDescent="0.3">
      <c r="A28" s="33" t="s">
        <v>68</v>
      </c>
      <c r="B28" s="34"/>
      <c r="C28" s="34"/>
      <c r="D28" s="34"/>
      <c r="E28" s="34"/>
      <c r="F28" s="34"/>
      <c r="G28" s="35"/>
      <c r="H28" s="36">
        <v>0</v>
      </c>
      <c r="I28" s="37"/>
    </row>
    <row r="29" spans="1:9" ht="15.75" thickBot="1" x14ac:dyDescent="0.3">
      <c r="A29" s="282"/>
      <c r="B29" s="283"/>
      <c r="C29" s="283"/>
      <c r="D29" s="283"/>
      <c r="E29" s="283"/>
      <c r="F29" s="283"/>
      <c r="G29" s="284"/>
      <c r="H29" s="285"/>
      <c r="I29" s="286"/>
    </row>
    <row r="30" spans="1:9" ht="15.75" thickBot="1" x14ac:dyDescent="0.3">
      <c r="A30" s="33" t="s">
        <v>140</v>
      </c>
      <c r="B30" s="34"/>
      <c r="C30" s="34"/>
      <c r="D30" s="34"/>
      <c r="E30" s="34"/>
      <c r="F30" s="34"/>
      <c r="G30" s="35"/>
      <c r="H30" s="36">
        <v>6471.97</v>
      </c>
      <c r="I30" s="37"/>
    </row>
    <row r="31" spans="1:9" ht="15.75" thickBot="1" x14ac:dyDescent="0.3">
      <c r="A31" s="33" t="s">
        <v>25</v>
      </c>
      <c r="B31" s="34"/>
      <c r="C31" s="34"/>
      <c r="D31" s="34"/>
      <c r="E31" s="34"/>
      <c r="F31" s="34"/>
      <c r="G31" s="35"/>
      <c r="H31" s="36">
        <v>44298</v>
      </c>
      <c r="I31" s="37"/>
    </row>
    <row r="32" spans="1:9" ht="15.75" thickBot="1" x14ac:dyDescent="0.3">
      <c r="A32" s="33" t="s">
        <v>26</v>
      </c>
      <c r="B32" s="34"/>
      <c r="C32" s="34"/>
      <c r="D32" s="34"/>
      <c r="E32" s="34"/>
      <c r="F32" s="34"/>
      <c r="G32" s="35"/>
      <c r="H32" s="36">
        <v>42214.87</v>
      </c>
      <c r="I32" s="37"/>
    </row>
    <row r="33" spans="1:9" ht="15.75" thickBot="1" x14ac:dyDescent="0.3">
      <c r="A33" s="279"/>
      <c r="B33" s="280"/>
      <c r="C33" s="280"/>
      <c r="D33" s="280"/>
      <c r="E33" s="280"/>
      <c r="F33" s="280"/>
      <c r="G33" s="281"/>
      <c r="H33" s="43"/>
      <c r="I33" s="44"/>
    </row>
    <row r="34" spans="1:9" ht="15.75" thickBot="1" x14ac:dyDescent="0.3">
      <c r="A34" s="33" t="s">
        <v>27</v>
      </c>
      <c r="B34" s="34"/>
      <c r="C34" s="34"/>
      <c r="D34" s="34"/>
      <c r="E34" s="34"/>
      <c r="F34" s="34"/>
      <c r="G34" s="35"/>
      <c r="H34" s="36">
        <f>H28+H11</f>
        <v>239862.80000000002</v>
      </c>
      <c r="I34" s="37"/>
    </row>
    <row r="35" spans="1:9" x14ac:dyDescent="0.25">
      <c r="A35" s="41"/>
      <c r="B35" s="215"/>
      <c r="C35" s="215"/>
      <c r="D35" s="215"/>
      <c r="E35" s="215"/>
      <c r="F35" s="215"/>
      <c r="G35" s="42"/>
      <c r="H35" s="163"/>
      <c r="I35" s="164"/>
    </row>
    <row r="36" spans="1:9" x14ac:dyDescent="0.25">
      <c r="A36" s="21" t="s">
        <v>100</v>
      </c>
      <c r="B36" s="22"/>
      <c r="C36" s="22"/>
      <c r="D36" s="22"/>
      <c r="E36" s="22"/>
      <c r="F36" s="22"/>
      <c r="G36" s="23"/>
      <c r="H36" s="19">
        <f>H4+H11-H26</f>
        <v>222993.21</v>
      </c>
      <c r="I36" s="20"/>
    </row>
    <row r="37" spans="1:9" x14ac:dyDescent="0.25">
      <c r="A37" s="21" t="s">
        <v>141</v>
      </c>
      <c r="B37" s="22"/>
      <c r="C37" s="22"/>
      <c r="D37" s="22"/>
      <c r="E37" s="22"/>
      <c r="F37" s="22"/>
      <c r="G37" s="23"/>
      <c r="H37" s="19">
        <f>H6-H28+H8+H9-H7</f>
        <v>25947.600000000006</v>
      </c>
      <c r="I37" s="20"/>
    </row>
    <row r="38" spans="1:9" x14ac:dyDescent="0.25">
      <c r="A38" s="21" t="s">
        <v>142</v>
      </c>
      <c r="B38" s="22"/>
      <c r="C38" s="22"/>
      <c r="D38" s="22"/>
      <c r="E38" s="22"/>
      <c r="F38" s="22"/>
      <c r="G38" s="23"/>
      <c r="H38" s="19">
        <f>H30+H31-H32</f>
        <v>8555.0999999999985</v>
      </c>
      <c r="I38" s="20"/>
    </row>
    <row r="39" spans="1:9" x14ac:dyDescent="0.25">
      <c r="A39" s="76"/>
      <c r="B39" s="77"/>
      <c r="C39" s="77"/>
      <c r="D39" s="77"/>
      <c r="E39" s="77"/>
      <c r="F39" s="77"/>
      <c r="G39" s="24"/>
      <c r="H39" s="76"/>
      <c r="I39" s="24"/>
    </row>
    <row r="40" spans="1:9" x14ac:dyDescent="0.25">
      <c r="A40" s="21" t="s">
        <v>31</v>
      </c>
      <c r="B40" s="22"/>
      <c r="C40" s="22"/>
      <c r="D40" s="22"/>
      <c r="E40" s="22"/>
      <c r="F40" s="22"/>
      <c r="G40" s="23"/>
      <c r="H40" s="63"/>
      <c r="I40" s="64"/>
    </row>
    <row r="41" spans="1:9" x14ac:dyDescent="0.25">
      <c r="A41" s="16" t="s">
        <v>32</v>
      </c>
      <c r="B41" s="17"/>
      <c r="C41" s="17"/>
      <c r="D41" s="17"/>
      <c r="E41" s="17"/>
      <c r="F41" s="17"/>
      <c r="G41" s="18"/>
      <c r="H41" s="19">
        <v>14</v>
      </c>
      <c r="I41" s="20"/>
    </row>
    <row r="42" spans="1:9" ht="15.75" thickBot="1" x14ac:dyDescent="0.3">
      <c r="A42" s="2" t="s">
        <v>33</v>
      </c>
      <c r="B42" s="3"/>
      <c r="C42" s="3"/>
      <c r="D42" s="3"/>
      <c r="E42" s="3"/>
      <c r="F42" s="3"/>
      <c r="G42" s="4"/>
      <c r="H42" s="206">
        <f>(H7+H11+H31)/(H8+H9+H26+H32)*H41</f>
        <v>13.927715987373928</v>
      </c>
      <c r="I42" s="207"/>
    </row>
    <row r="45" spans="1:9" x14ac:dyDescent="0.25">
      <c r="A45" s="7" t="s">
        <v>34</v>
      </c>
      <c r="B45" s="7"/>
      <c r="C45" s="7"/>
      <c r="G45" s="7" t="s">
        <v>35</v>
      </c>
      <c r="H45" s="7"/>
      <c r="I45" s="7"/>
    </row>
  </sheetData>
  <mergeCells count="82"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  <mergeCell ref="A8:G8"/>
    <mergeCell ref="H8:I8"/>
    <mergeCell ref="A9:G9"/>
    <mergeCell ref="H9:I9"/>
    <mergeCell ref="A10:G10"/>
    <mergeCell ref="H10:I10"/>
    <mergeCell ref="A11:G11"/>
    <mergeCell ref="H11:I11"/>
    <mergeCell ref="A12:G12"/>
    <mergeCell ref="H12:I12"/>
    <mergeCell ref="A13:G13"/>
    <mergeCell ref="H13:I13"/>
    <mergeCell ref="A14:G14"/>
    <mergeCell ref="H14:I14"/>
    <mergeCell ref="A15:G16"/>
    <mergeCell ref="H15:I16"/>
    <mergeCell ref="A17:G17"/>
    <mergeCell ref="H17:I17"/>
    <mergeCell ref="A18:G18"/>
    <mergeCell ref="H18:I18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5:G35"/>
    <mergeCell ref="H35:I35"/>
    <mergeCell ref="A36:G36"/>
    <mergeCell ref="H36:I36"/>
    <mergeCell ref="A37:G37"/>
    <mergeCell ref="H37:I37"/>
    <mergeCell ref="A38:G38"/>
    <mergeCell ref="H38:I38"/>
    <mergeCell ref="A42:G42"/>
    <mergeCell ref="H42:I42"/>
    <mergeCell ref="A45:C45"/>
    <mergeCell ref="G45:I45"/>
    <mergeCell ref="A39:G39"/>
    <mergeCell ref="H39:I39"/>
    <mergeCell ref="A40:G40"/>
    <mergeCell ref="H40:I40"/>
    <mergeCell ref="A41:G41"/>
    <mergeCell ref="H41:I4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L19" sqref="L19"/>
    </sheetView>
  </sheetViews>
  <sheetFormatPr defaultRowHeight="15" x14ac:dyDescent="0.25"/>
  <sheetData>
    <row r="1" spans="1:9" ht="18.75" x14ac:dyDescent="0.3">
      <c r="A1" s="84" t="s">
        <v>143</v>
      </c>
      <c r="B1" s="84"/>
      <c r="C1" s="84"/>
      <c r="D1" s="84"/>
      <c r="E1" s="84"/>
      <c r="F1" s="84"/>
      <c r="G1" s="84"/>
      <c r="H1" s="84"/>
      <c r="I1" s="84"/>
    </row>
    <row r="2" spans="1:9" ht="15.75" thickBot="1" x14ac:dyDescent="0.3">
      <c r="C2" s="85" t="s">
        <v>62</v>
      </c>
      <c r="D2" s="85"/>
      <c r="E2" s="85"/>
      <c r="F2" s="85"/>
    </row>
    <row r="3" spans="1:9" ht="15.75" thickBot="1" x14ac:dyDescent="0.3">
      <c r="A3" s="58"/>
      <c r="B3" s="59"/>
      <c r="C3" s="59"/>
      <c r="D3" s="59"/>
      <c r="E3" s="59"/>
      <c r="F3" s="59"/>
      <c r="G3" s="59"/>
      <c r="H3" s="113" t="s">
        <v>2</v>
      </c>
      <c r="I3" s="114"/>
    </row>
    <row r="4" spans="1:9" x14ac:dyDescent="0.25">
      <c r="A4" s="21" t="s">
        <v>67</v>
      </c>
      <c r="B4" s="22"/>
      <c r="C4" s="22"/>
      <c r="D4" s="22"/>
      <c r="E4" s="22"/>
      <c r="F4" s="22"/>
      <c r="G4" s="22"/>
      <c r="H4" s="143">
        <v>164504.46</v>
      </c>
      <c r="I4" s="144"/>
    </row>
    <row r="5" spans="1:9" x14ac:dyDescent="0.25">
      <c r="A5" s="76"/>
      <c r="B5" s="77"/>
      <c r="C5" s="77"/>
      <c r="D5" s="77"/>
      <c r="E5" s="77"/>
      <c r="F5" s="77"/>
      <c r="G5" s="24"/>
      <c r="H5" s="76"/>
      <c r="I5" s="24"/>
    </row>
    <row r="6" spans="1:9" x14ac:dyDescent="0.25">
      <c r="A6" s="21" t="s">
        <v>71</v>
      </c>
      <c r="B6" s="22"/>
      <c r="C6" s="22"/>
      <c r="D6" s="22"/>
      <c r="E6" s="22"/>
      <c r="F6" s="22"/>
      <c r="G6" s="22"/>
      <c r="H6" s="76">
        <v>12510.88</v>
      </c>
      <c r="I6" s="24"/>
    </row>
    <row r="7" spans="1:9" x14ac:dyDescent="0.25">
      <c r="A7" s="81" t="s">
        <v>5</v>
      </c>
      <c r="B7" s="82"/>
      <c r="C7" s="82"/>
      <c r="D7" s="82"/>
      <c r="E7" s="82"/>
      <c r="F7" s="82"/>
      <c r="G7" s="83"/>
      <c r="H7" s="74">
        <v>119394.24000000001</v>
      </c>
      <c r="I7" s="75"/>
    </row>
    <row r="8" spans="1:9" x14ac:dyDescent="0.25">
      <c r="A8" s="153" t="s">
        <v>6</v>
      </c>
      <c r="B8" s="154"/>
      <c r="C8" s="154"/>
      <c r="D8" s="154"/>
      <c r="E8" s="154"/>
      <c r="F8" s="154"/>
      <c r="G8" s="216"/>
      <c r="H8" s="156">
        <v>111775.6</v>
      </c>
      <c r="I8" s="157"/>
    </row>
    <row r="9" spans="1:9" x14ac:dyDescent="0.25">
      <c r="A9" s="11" t="s">
        <v>7</v>
      </c>
      <c r="B9" s="12"/>
      <c r="C9" s="12"/>
      <c r="D9" s="12"/>
      <c r="E9" s="12"/>
      <c r="F9" s="12"/>
      <c r="G9" s="13"/>
      <c r="H9" s="61">
        <v>16080</v>
      </c>
      <c r="I9" s="62"/>
    </row>
    <row r="10" spans="1:9" ht="15.75" thickBot="1" x14ac:dyDescent="0.3">
      <c r="A10" s="11"/>
      <c r="B10" s="12"/>
      <c r="C10" s="12"/>
      <c r="D10" s="12"/>
      <c r="E10" s="12"/>
      <c r="F10" s="12"/>
      <c r="G10" s="129"/>
      <c r="H10" s="14"/>
      <c r="I10" s="15"/>
    </row>
    <row r="11" spans="1:9" ht="15.75" thickBot="1" x14ac:dyDescent="0.3">
      <c r="A11" s="53" t="s">
        <v>8</v>
      </c>
      <c r="B11" s="54"/>
      <c r="C11" s="54"/>
      <c r="D11" s="54"/>
      <c r="E11" s="54"/>
      <c r="F11" s="54"/>
      <c r="G11" s="141"/>
      <c r="H11" s="56">
        <f>H12+H13+H14+H15+H17+H18+H20+H21+H22+H23+H24+H25+H19</f>
        <v>237079.36</v>
      </c>
      <c r="I11" s="71"/>
    </row>
    <row r="12" spans="1:9" x14ac:dyDescent="0.25">
      <c r="A12" s="45" t="s">
        <v>47</v>
      </c>
      <c r="B12" s="46"/>
      <c r="C12" s="46"/>
      <c r="D12" s="46"/>
      <c r="E12" s="46"/>
      <c r="F12" s="46"/>
      <c r="G12" s="46"/>
      <c r="H12" s="72">
        <v>9595.89</v>
      </c>
      <c r="I12" s="73"/>
    </row>
    <row r="13" spans="1:9" x14ac:dyDescent="0.25">
      <c r="A13" s="11" t="s">
        <v>10</v>
      </c>
      <c r="B13" s="12"/>
      <c r="C13" s="12"/>
      <c r="D13" s="12"/>
      <c r="E13" s="12"/>
      <c r="F13" s="12"/>
      <c r="G13" s="129"/>
      <c r="H13" s="14">
        <v>693.78</v>
      </c>
      <c r="I13" s="15"/>
    </row>
    <row r="14" spans="1:9" x14ac:dyDescent="0.25">
      <c r="A14" s="11" t="s">
        <v>11</v>
      </c>
      <c r="B14" s="12"/>
      <c r="C14" s="12"/>
      <c r="D14" s="12"/>
      <c r="E14" s="12"/>
      <c r="F14" s="12"/>
      <c r="G14" s="129"/>
      <c r="H14" s="14">
        <v>4301.1099999999997</v>
      </c>
      <c r="I14" s="15"/>
    </row>
    <row r="15" spans="1:9" x14ac:dyDescent="0.25">
      <c r="A15" s="65" t="s">
        <v>12</v>
      </c>
      <c r="B15" s="66"/>
      <c r="C15" s="66"/>
      <c r="D15" s="66"/>
      <c r="E15" s="66"/>
      <c r="F15" s="66"/>
      <c r="G15" s="140"/>
      <c r="H15" s="293"/>
      <c r="I15" s="294"/>
    </row>
    <row r="16" spans="1:9" x14ac:dyDescent="0.25">
      <c r="A16" s="65"/>
      <c r="B16" s="66"/>
      <c r="C16" s="66"/>
      <c r="D16" s="66"/>
      <c r="E16" s="66"/>
      <c r="F16" s="66"/>
      <c r="G16" s="140"/>
      <c r="H16" s="295"/>
      <c r="I16" s="296"/>
    </row>
    <row r="17" spans="1:9" x14ac:dyDescent="0.25">
      <c r="A17" s="11" t="s">
        <v>48</v>
      </c>
      <c r="B17" s="12"/>
      <c r="C17" s="12"/>
      <c r="D17" s="12"/>
      <c r="E17" s="12"/>
      <c r="F17" s="12"/>
      <c r="G17" s="129"/>
      <c r="H17" s="14">
        <v>3000</v>
      </c>
      <c r="I17" s="15"/>
    </row>
    <row r="18" spans="1:9" x14ac:dyDescent="0.25">
      <c r="A18" s="68" t="s">
        <v>13</v>
      </c>
      <c r="B18" s="69"/>
      <c r="C18" s="69"/>
      <c r="D18" s="69"/>
      <c r="E18" s="69"/>
      <c r="F18" s="69"/>
      <c r="G18" s="139"/>
      <c r="H18" s="14">
        <v>0</v>
      </c>
      <c r="I18" s="15"/>
    </row>
    <row r="19" spans="1:9" x14ac:dyDescent="0.25">
      <c r="A19" s="11" t="s">
        <v>14</v>
      </c>
      <c r="B19" s="12"/>
      <c r="C19" s="12"/>
      <c r="D19" s="12"/>
      <c r="E19" s="12"/>
      <c r="F19" s="12"/>
      <c r="G19" s="129"/>
      <c r="H19" s="63">
        <v>0</v>
      </c>
      <c r="I19" s="64"/>
    </row>
    <row r="20" spans="1:9" x14ac:dyDescent="0.25">
      <c r="A20" s="16" t="s">
        <v>15</v>
      </c>
      <c r="B20" s="17"/>
      <c r="C20" s="17"/>
      <c r="D20" s="17"/>
      <c r="E20" s="17"/>
      <c r="F20" s="17"/>
      <c r="G20" s="17"/>
      <c r="H20" s="61">
        <v>355</v>
      </c>
      <c r="I20" s="62"/>
    </row>
    <row r="21" spans="1:9" x14ac:dyDescent="0.25">
      <c r="A21" s="16" t="s">
        <v>16</v>
      </c>
      <c r="B21" s="17"/>
      <c r="C21" s="17"/>
      <c r="D21" s="17"/>
      <c r="E21" s="17"/>
      <c r="F21" s="17"/>
      <c r="G21" s="17"/>
      <c r="H21" s="63"/>
      <c r="I21" s="64"/>
    </row>
    <row r="22" spans="1:9" x14ac:dyDescent="0.25">
      <c r="A22" s="16" t="s">
        <v>17</v>
      </c>
      <c r="B22" s="17"/>
      <c r="C22" s="17"/>
      <c r="D22" s="17"/>
      <c r="E22" s="17"/>
      <c r="F22" s="17"/>
      <c r="G22" s="17"/>
      <c r="H22" s="51">
        <v>7237.67</v>
      </c>
      <c r="I22" s="52"/>
    </row>
    <row r="23" spans="1:9" x14ac:dyDescent="0.25">
      <c r="A23" s="16" t="s">
        <v>18</v>
      </c>
      <c r="B23" s="17"/>
      <c r="C23" s="17"/>
      <c r="D23" s="17"/>
      <c r="E23" s="17"/>
      <c r="F23" s="17"/>
      <c r="G23" s="17"/>
      <c r="H23" s="61">
        <v>44554.5</v>
      </c>
      <c r="I23" s="62"/>
    </row>
    <row r="24" spans="1:9" x14ac:dyDescent="0.25">
      <c r="A24" s="16" t="s">
        <v>19</v>
      </c>
      <c r="B24" s="17"/>
      <c r="C24" s="17"/>
      <c r="D24" s="17"/>
      <c r="E24" s="17"/>
      <c r="F24" s="17"/>
      <c r="G24" s="17"/>
      <c r="H24" s="63">
        <v>128034.74</v>
      </c>
      <c r="I24" s="64"/>
    </row>
    <row r="25" spans="1:9" ht="15.75" thickBot="1" x14ac:dyDescent="0.3">
      <c r="A25" s="16" t="s">
        <v>20</v>
      </c>
      <c r="B25" s="17"/>
      <c r="C25" s="17"/>
      <c r="D25" s="17"/>
      <c r="E25" s="17"/>
      <c r="F25" s="17"/>
      <c r="G25" s="17"/>
      <c r="H25" s="51">
        <v>39306.67</v>
      </c>
      <c r="I25" s="52"/>
    </row>
    <row r="26" spans="1:9" ht="15.75" thickBot="1" x14ac:dyDescent="0.3">
      <c r="A26" s="53" t="s">
        <v>21</v>
      </c>
      <c r="B26" s="54"/>
      <c r="C26" s="54"/>
      <c r="D26" s="54"/>
      <c r="E26" s="54"/>
      <c r="F26" s="54"/>
      <c r="G26" s="55"/>
      <c r="H26" s="95">
        <v>245849.85</v>
      </c>
      <c r="I26" s="96"/>
    </row>
    <row r="27" spans="1:9" ht="15.75" thickBot="1" x14ac:dyDescent="0.3">
      <c r="A27" s="130"/>
      <c r="B27" s="131"/>
      <c r="C27" s="131"/>
      <c r="D27" s="131"/>
      <c r="E27" s="131"/>
      <c r="F27" s="131"/>
      <c r="G27" s="132"/>
      <c r="H27" s="130"/>
      <c r="I27" s="132"/>
    </row>
    <row r="28" spans="1:9" ht="15.75" thickBot="1" x14ac:dyDescent="0.3">
      <c r="A28" s="33" t="s">
        <v>144</v>
      </c>
      <c r="B28" s="34"/>
      <c r="C28" s="34"/>
      <c r="D28" s="34"/>
      <c r="E28" s="34"/>
      <c r="F28" s="34"/>
      <c r="G28" s="34"/>
      <c r="H28" s="36">
        <v>0</v>
      </c>
      <c r="I28" s="114"/>
    </row>
    <row r="29" spans="1:9" ht="15.75" thickBot="1" x14ac:dyDescent="0.3">
      <c r="A29" s="105"/>
      <c r="B29" s="106"/>
      <c r="C29" s="106"/>
      <c r="D29" s="106"/>
      <c r="E29" s="106"/>
      <c r="F29" s="106"/>
      <c r="G29" s="107"/>
      <c r="H29" s="108"/>
      <c r="I29" s="109"/>
    </row>
    <row r="30" spans="1:9" x14ac:dyDescent="0.25">
      <c r="A30" s="88" t="s">
        <v>145</v>
      </c>
      <c r="B30" s="89"/>
      <c r="C30" s="89"/>
      <c r="D30" s="89"/>
      <c r="E30" s="89"/>
      <c r="F30" s="89"/>
      <c r="G30" s="90"/>
      <c r="H30" s="120">
        <v>7998.56</v>
      </c>
      <c r="I30" s="121"/>
    </row>
    <row r="31" spans="1:9" x14ac:dyDescent="0.25">
      <c r="A31" s="27" t="s">
        <v>25</v>
      </c>
      <c r="B31" s="22"/>
      <c r="C31" s="22"/>
      <c r="D31" s="22"/>
      <c r="E31" s="22"/>
      <c r="F31" s="22"/>
      <c r="G31" s="22"/>
      <c r="H31" s="19">
        <v>43948.800000000003</v>
      </c>
      <c r="I31" s="20"/>
    </row>
    <row r="32" spans="1:9" ht="15.75" thickBot="1" x14ac:dyDescent="0.3">
      <c r="A32" s="117" t="s">
        <v>26</v>
      </c>
      <c r="B32" s="118"/>
      <c r="C32" s="118"/>
      <c r="D32" s="118"/>
      <c r="E32" s="118"/>
      <c r="F32" s="118"/>
      <c r="G32" s="118"/>
      <c r="H32" s="5">
        <v>43857.18</v>
      </c>
      <c r="I32" s="6"/>
    </row>
    <row r="33" spans="1:9" ht="15.75" thickBot="1" x14ac:dyDescent="0.3">
      <c r="A33" s="279"/>
      <c r="B33" s="280"/>
      <c r="C33" s="280"/>
      <c r="D33" s="280"/>
      <c r="E33" s="280"/>
      <c r="F33" s="280"/>
      <c r="G33" s="281"/>
      <c r="H33" s="43"/>
      <c r="I33" s="44"/>
    </row>
    <row r="34" spans="1:9" ht="15.75" thickBot="1" x14ac:dyDescent="0.3">
      <c r="A34" s="33" t="s">
        <v>27</v>
      </c>
      <c r="B34" s="34"/>
      <c r="C34" s="34"/>
      <c r="D34" s="34"/>
      <c r="E34" s="34"/>
      <c r="F34" s="34"/>
      <c r="G34" s="34"/>
      <c r="H34" s="133">
        <f>H11+H28</f>
        <v>237079.36</v>
      </c>
      <c r="I34" s="134"/>
    </row>
    <row r="35" spans="1:9" x14ac:dyDescent="0.25">
      <c r="A35" s="38"/>
      <c r="B35" s="39"/>
      <c r="C35" s="39"/>
      <c r="D35" s="39"/>
      <c r="E35" s="39"/>
      <c r="F35" s="39"/>
      <c r="G35" s="39"/>
      <c r="H35" s="163"/>
      <c r="I35" s="164"/>
    </row>
    <row r="36" spans="1:9" x14ac:dyDescent="0.25">
      <c r="A36" s="21" t="s">
        <v>50</v>
      </c>
      <c r="B36" s="22"/>
      <c r="C36" s="22"/>
      <c r="D36" s="22"/>
      <c r="E36" s="22"/>
      <c r="F36" s="22"/>
      <c r="G36" s="22"/>
      <c r="H36" s="19">
        <f>H4+H11-H26</f>
        <v>155733.96999999994</v>
      </c>
      <c r="I36" s="20"/>
    </row>
    <row r="37" spans="1:9" x14ac:dyDescent="0.25">
      <c r="A37" s="21" t="s">
        <v>73</v>
      </c>
      <c r="B37" s="22"/>
      <c r="C37" s="22"/>
      <c r="D37" s="22"/>
      <c r="E37" s="22"/>
      <c r="F37" s="22"/>
      <c r="G37" s="22"/>
      <c r="H37" s="19">
        <f>H6-H28+H8+H9-H7</f>
        <v>20972.240000000005</v>
      </c>
      <c r="I37" s="20"/>
    </row>
    <row r="38" spans="1:9" x14ac:dyDescent="0.25">
      <c r="A38" s="27" t="s">
        <v>59</v>
      </c>
      <c r="B38" s="22"/>
      <c r="C38" s="22"/>
      <c r="D38" s="22"/>
      <c r="E38" s="22"/>
      <c r="F38" s="22"/>
      <c r="G38" s="22"/>
      <c r="H38" s="19">
        <f>H30+H31-H32</f>
        <v>8090.18</v>
      </c>
      <c r="I38" s="20"/>
    </row>
    <row r="39" spans="1:9" x14ac:dyDescent="0.25">
      <c r="A39" s="127"/>
      <c r="B39" s="128"/>
      <c r="C39" s="128"/>
      <c r="D39" s="128"/>
      <c r="E39" s="128"/>
      <c r="F39" s="128"/>
      <c r="G39" s="27"/>
      <c r="H39" s="76"/>
      <c r="I39" s="24"/>
    </row>
    <row r="40" spans="1:9" x14ac:dyDescent="0.25">
      <c r="A40" s="11" t="s">
        <v>31</v>
      </c>
      <c r="B40" s="12"/>
      <c r="C40" s="12"/>
      <c r="D40" s="12"/>
      <c r="E40" s="12"/>
      <c r="F40" s="12"/>
      <c r="G40" s="129"/>
      <c r="H40" s="14"/>
      <c r="I40" s="15"/>
    </row>
    <row r="41" spans="1:9" x14ac:dyDescent="0.25">
      <c r="A41" s="16" t="s">
        <v>32</v>
      </c>
      <c r="B41" s="17"/>
      <c r="C41" s="17"/>
      <c r="D41" s="17"/>
      <c r="E41" s="17"/>
      <c r="F41" s="17"/>
      <c r="G41" s="17"/>
      <c r="H41" s="19">
        <v>14</v>
      </c>
      <c r="I41" s="20"/>
    </row>
    <row r="42" spans="1:9" ht="15.75" thickBot="1" x14ac:dyDescent="0.3">
      <c r="A42" s="2" t="s">
        <v>33</v>
      </c>
      <c r="B42" s="3"/>
      <c r="C42" s="3"/>
      <c r="D42" s="3"/>
      <c r="E42" s="3"/>
      <c r="F42" s="3"/>
      <c r="G42" s="3"/>
      <c r="H42" s="5">
        <f>(H7+H11+H31)/(H8+H9+H26+H32)*H41</f>
        <v>13.425324004688829</v>
      </c>
      <c r="I42" s="6"/>
    </row>
    <row r="45" spans="1:9" x14ac:dyDescent="0.25">
      <c r="A45" s="7" t="s">
        <v>34</v>
      </c>
      <c r="B45" s="7"/>
      <c r="C45" s="7"/>
      <c r="G45" s="7" t="s">
        <v>35</v>
      </c>
      <c r="H45" s="7"/>
      <c r="I45" s="7"/>
    </row>
  </sheetData>
  <mergeCells count="82"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  <mergeCell ref="A8:G8"/>
    <mergeCell ref="H8:I8"/>
    <mergeCell ref="A9:G9"/>
    <mergeCell ref="H9:I9"/>
    <mergeCell ref="A10:G10"/>
    <mergeCell ref="H10:I10"/>
    <mergeCell ref="A11:G11"/>
    <mergeCell ref="H11:I11"/>
    <mergeCell ref="A12:G12"/>
    <mergeCell ref="H12:I12"/>
    <mergeCell ref="A13:G13"/>
    <mergeCell ref="H13:I13"/>
    <mergeCell ref="A14:G14"/>
    <mergeCell ref="H14:I14"/>
    <mergeCell ref="A15:G16"/>
    <mergeCell ref="H15:I16"/>
    <mergeCell ref="A17:G17"/>
    <mergeCell ref="H17:I17"/>
    <mergeCell ref="A18:G18"/>
    <mergeCell ref="H18:I18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5:G35"/>
    <mergeCell ref="H35:I35"/>
    <mergeCell ref="A36:G36"/>
    <mergeCell ref="H36:I36"/>
    <mergeCell ref="A37:G37"/>
    <mergeCell ref="H37:I37"/>
    <mergeCell ref="A38:G38"/>
    <mergeCell ref="H38:I38"/>
    <mergeCell ref="A42:G42"/>
    <mergeCell ref="H42:I42"/>
    <mergeCell ref="A45:C45"/>
    <mergeCell ref="G45:I45"/>
    <mergeCell ref="A39:G39"/>
    <mergeCell ref="H39:I39"/>
    <mergeCell ref="A40:G40"/>
    <mergeCell ref="H40:I40"/>
    <mergeCell ref="A41:G41"/>
    <mergeCell ref="H41:I4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M18" sqref="M18"/>
    </sheetView>
  </sheetViews>
  <sheetFormatPr defaultRowHeight="15" x14ac:dyDescent="0.25"/>
  <sheetData>
    <row r="1" spans="1:9" ht="18.75" x14ac:dyDescent="0.3">
      <c r="A1" s="84" t="s">
        <v>146</v>
      </c>
      <c r="B1" s="84"/>
      <c r="C1" s="84"/>
      <c r="D1" s="84"/>
      <c r="E1" s="84"/>
      <c r="F1" s="84"/>
      <c r="G1" s="84"/>
      <c r="H1" s="84"/>
      <c r="I1" s="84"/>
    </row>
    <row r="2" spans="1:9" ht="15.75" thickBot="1" x14ac:dyDescent="0.3">
      <c r="C2" s="85" t="s">
        <v>147</v>
      </c>
      <c r="D2" s="85"/>
      <c r="E2" s="85"/>
      <c r="F2" s="85"/>
    </row>
    <row r="3" spans="1:9" ht="15.75" thickBot="1" x14ac:dyDescent="0.3">
      <c r="A3" s="58"/>
      <c r="B3" s="59"/>
      <c r="C3" s="59"/>
      <c r="D3" s="59"/>
      <c r="E3" s="59"/>
      <c r="F3" s="59"/>
      <c r="G3" s="60"/>
      <c r="H3" s="86" t="s">
        <v>2</v>
      </c>
      <c r="I3" s="87"/>
    </row>
    <row r="4" spans="1:9" x14ac:dyDescent="0.25">
      <c r="A4" s="21" t="s">
        <v>67</v>
      </c>
      <c r="B4" s="22"/>
      <c r="C4" s="22"/>
      <c r="D4" s="22"/>
      <c r="E4" s="22"/>
      <c r="F4" s="22"/>
      <c r="G4" s="23"/>
      <c r="H4" s="175">
        <v>208681.48</v>
      </c>
      <c r="I4" s="144"/>
    </row>
    <row r="5" spans="1:9" x14ac:dyDescent="0.25">
      <c r="A5" s="76"/>
      <c r="B5" s="77"/>
      <c r="C5" s="77"/>
      <c r="D5" s="77"/>
      <c r="E5" s="77"/>
      <c r="F5" s="77"/>
      <c r="G5" s="24"/>
      <c r="H5" s="63"/>
      <c r="I5" s="64"/>
    </row>
    <row r="6" spans="1:9" x14ac:dyDescent="0.25">
      <c r="A6" s="78" t="s">
        <v>71</v>
      </c>
      <c r="B6" s="79"/>
      <c r="C6" s="79"/>
      <c r="D6" s="79"/>
      <c r="E6" s="79"/>
      <c r="F6" s="79"/>
      <c r="G6" s="80"/>
      <c r="H6" s="19">
        <v>14993.79</v>
      </c>
      <c r="I6" s="20"/>
    </row>
    <row r="7" spans="1:9" x14ac:dyDescent="0.25">
      <c r="A7" s="81" t="s">
        <v>5</v>
      </c>
      <c r="B7" s="82"/>
      <c r="C7" s="82"/>
      <c r="D7" s="82"/>
      <c r="E7" s="82"/>
      <c r="F7" s="82"/>
      <c r="G7" s="83"/>
      <c r="H7" s="74">
        <v>154840.49</v>
      </c>
      <c r="I7" s="75"/>
    </row>
    <row r="8" spans="1:9" x14ac:dyDescent="0.25">
      <c r="A8" s="11" t="s">
        <v>6</v>
      </c>
      <c r="B8" s="12"/>
      <c r="C8" s="12"/>
      <c r="D8" s="12"/>
      <c r="E8" s="12"/>
      <c r="F8" s="12"/>
      <c r="G8" s="13"/>
      <c r="H8" s="14">
        <v>137928.5</v>
      </c>
      <c r="I8" s="15"/>
    </row>
    <row r="9" spans="1:9" x14ac:dyDescent="0.25">
      <c r="A9" s="11" t="s">
        <v>7</v>
      </c>
      <c r="B9" s="12"/>
      <c r="C9" s="12"/>
      <c r="D9" s="12"/>
      <c r="E9" s="12"/>
      <c r="F9" s="12"/>
      <c r="G9" s="13"/>
      <c r="H9" s="61">
        <v>30480</v>
      </c>
      <c r="I9" s="62"/>
    </row>
    <row r="10" spans="1:9" ht="15.75" thickBot="1" x14ac:dyDescent="0.3">
      <c r="A10" s="11"/>
      <c r="B10" s="12"/>
      <c r="C10" s="12"/>
      <c r="D10" s="12"/>
      <c r="E10" s="12"/>
      <c r="F10" s="12"/>
      <c r="G10" s="13"/>
      <c r="H10" s="14"/>
      <c r="I10" s="15"/>
    </row>
    <row r="11" spans="1:9" ht="15.75" thickBot="1" x14ac:dyDescent="0.3">
      <c r="A11" s="53" t="s">
        <v>8</v>
      </c>
      <c r="B11" s="54"/>
      <c r="C11" s="54"/>
      <c r="D11" s="54"/>
      <c r="E11" s="54"/>
      <c r="F11" s="54"/>
      <c r="G11" s="55"/>
      <c r="H11" s="56">
        <f>H12+H14+H17+H19+H20+H23+H24+H25+H13+H22</f>
        <v>420139.2</v>
      </c>
      <c r="I11" s="71"/>
    </row>
    <row r="12" spans="1:9" x14ac:dyDescent="0.25">
      <c r="A12" s="45" t="s">
        <v>148</v>
      </c>
      <c r="B12" s="46"/>
      <c r="C12" s="46"/>
      <c r="D12" s="46"/>
      <c r="E12" s="46"/>
      <c r="F12" s="46"/>
      <c r="G12" s="47"/>
      <c r="H12" s="72">
        <v>10176.450000000001</v>
      </c>
      <c r="I12" s="73"/>
    </row>
    <row r="13" spans="1:9" x14ac:dyDescent="0.25">
      <c r="A13" s="11" t="s">
        <v>10</v>
      </c>
      <c r="B13" s="12"/>
      <c r="C13" s="12"/>
      <c r="D13" s="12"/>
      <c r="E13" s="12"/>
      <c r="F13" s="12"/>
      <c r="G13" s="13"/>
      <c r="H13" s="14">
        <v>693.78</v>
      </c>
      <c r="I13" s="15"/>
    </row>
    <row r="14" spans="1:9" x14ac:dyDescent="0.25">
      <c r="A14" s="11" t="s">
        <v>11</v>
      </c>
      <c r="B14" s="12"/>
      <c r="C14" s="12"/>
      <c r="D14" s="12"/>
      <c r="E14" s="12"/>
      <c r="F14" s="12"/>
      <c r="G14" s="13"/>
      <c r="H14" s="14">
        <v>5570.88</v>
      </c>
      <c r="I14" s="15"/>
    </row>
    <row r="15" spans="1:9" x14ac:dyDescent="0.25">
      <c r="A15" s="65" t="s">
        <v>12</v>
      </c>
      <c r="B15" s="66"/>
      <c r="C15" s="66"/>
      <c r="D15" s="66"/>
      <c r="E15" s="66"/>
      <c r="F15" s="66"/>
      <c r="G15" s="67"/>
      <c r="H15" s="14"/>
      <c r="I15" s="15"/>
    </row>
    <row r="16" spans="1:9" x14ac:dyDescent="0.25">
      <c r="A16" s="65"/>
      <c r="B16" s="66"/>
      <c r="C16" s="66"/>
      <c r="D16" s="66"/>
      <c r="E16" s="66"/>
      <c r="F16" s="66"/>
      <c r="G16" s="67"/>
      <c r="H16" s="14"/>
      <c r="I16" s="15"/>
    </row>
    <row r="17" spans="1:9" x14ac:dyDescent="0.25">
      <c r="A17" s="11" t="s">
        <v>48</v>
      </c>
      <c r="B17" s="12"/>
      <c r="C17" s="12"/>
      <c r="D17" s="12"/>
      <c r="E17" s="12"/>
      <c r="F17" s="12"/>
      <c r="G17" s="13"/>
      <c r="H17" s="14">
        <v>6000</v>
      </c>
      <c r="I17" s="15"/>
    </row>
    <row r="18" spans="1:9" x14ac:dyDescent="0.25">
      <c r="A18" s="68" t="s">
        <v>13</v>
      </c>
      <c r="B18" s="69"/>
      <c r="C18" s="69"/>
      <c r="D18" s="69"/>
      <c r="E18" s="69"/>
      <c r="F18" s="69"/>
      <c r="G18" s="70"/>
      <c r="H18" s="14"/>
      <c r="I18" s="15"/>
    </row>
    <row r="19" spans="1:9" x14ac:dyDescent="0.25">
      <c r="A19" s="11" t="s">
        <v>14</v>
      </c>
      <c r="B19" s="12"/>
      <c r="C19" s="12"/>
      <c r="D19" s="12"/>
      <c r="E19" s="12"/>
      <c r="F19" s="12"/>
      <c r="G19" s="13"/>
      <c r="H19" s="61">
        <v>0</v>
      </c>
      <c r="I19" s="62"/>
    </row>
    <row r="20" spans="1:9" x14ac:dyDescent="0.25">
      <c r="A20" s="16" t="s">
        <v>15</v>
      </c>
      <c r="B20" s="17"/>
      <c r="C20" s="17"/>
      <c r="D20" s="17"/>
      <c r="E20" s="17"/>
      <c r="F20" s="17"/>
      <c r="G20" s="18"/>
      <c r="H20" s="61">
        <v>1634</v>
      </c>
      <c r="I20" s="62"/>
    </row>
    <row r="21" spans="1:9" x14ac:dyDescent="0.25">
      <c r="A21" s="16" t="s">
        <v>16</v>
      </c>
      <c r="B21" s="17"/>
      <c r="C21" s="17"/>
      <c r="D21" s="17"/>
      <c r="E21" s="17"/>
      <c r="F21" s="17"/>
      <c r="G21" s="18"/>
      <c r="H21" s="63"/>
      <c r="I21" s="64"/>
    </row>
    <row r="22" spans="1:9" x14ac:dyDescent="0.25">
      <c r="A22" s="16" t="s">
        <v>17</v>
      </c>
      <c r="B22" s="17"/>
      <c r="C22" s="17"/>
      <c r="D22" s="17"/>
      <c r="E22" s="17"/>
      <c r="F22" s="17"/>
      <c r="G22" s="18"/>
      <c r="H22" s="51">
        <v>5680.13</v>
      </c>
      <c r="I22" s="52"/>
    </row>
    <row r="23" spans="1:9" x14ac:dyDescent="0.25">
      <c r="A23" s="16" t="s">
        <v>18</v>
      </c>
      <c r="B23" s="17"/>
      <c r="C23" s="17"/>
      <c r="D23" s="17"/>
      <c r="E23" s="17"/>
      <c r="F23" s="17"/>
      <c r="G23" s="18"/>
      <c r="H23" s="61">
        <v>61345.35</v>
      </c>
      <c r="I23" s="62"/>
    </row>
    <row r="24" spans="1:9" x14ac:dyDescent="0.25">
      <c r="A24" s="16" t="s">
        <v>19</v>
      </c>
      <c r="B24" s="17"/>
      <c r="C24" s="17"/>
      <c r="D24" s="17"/>
      <c r="E24" s="17"/>
      <c r="F24" s="17"/>
      <c r="G24" s="18"/>
      <c r="H24" s="63">
        <v>251751.04000000001</v>
      </c>
      <c r="I24" s="64"/>
    </row>
    <row r="25" spans="1:9" ht="15.75" thickBot="1" x14ac:dyDescent="0.3">
      <c r="A25" s="16" t="s">
        <v>20</v>
      </c>
      <c r="B25" s="17"/>
      <c r="C25" s="17"/>
      <c r="D25" s="17"/>
      <c r="E25" s="17"/>
      <c r="F25" s="17"/>
      <c r="G25" s="18"/>
      <c r="H25" s="51">
        <v>77287.570000000007</v>
      </c>
      <c r="I25" s="52"/>
    </row>
    <row r="26" spans="1:9" ht="15.75" thickBot="1" x14ac:dyDescent="0.3">
      <c r="A26" s="53" t="s">
        <v>21</v>
      </c>
      <c r="B26" s="54"/>
      <c r="C26" s="54"/>
      <c r="D26" s="54"/>
      <c r="E26" s="54"/>
      <c r="F26" s="54"/>
      <c r="G26" s="55"/>
      <c r="H26" s="95">
        <v>418865.8</v>
      </c>
      <c r="I26" s="96"/>
    </row>
    <row r="27" spans="1:9" ht="15.75" thickBot="1" x14ac:dyDescent="0.3">
      <c r="A27" s="130"/>
      <c r="B27" s="131"/>
      <c r="C27" s="131"/>
      <c r="D27" s="131"/>
      <c r="E27" s="131"/>
      <c r="F27" s="131"/>
      <c r="G27" s="132"/>
      <c r="H27" s="130"/>
      <c r="I27" s="132"/>
    </row>
    <row r="28" spans="1:9" ht="15.75" thickBot="1" x14ac:dyDescent="0.3">
      <c r="A28" s="125"/>
      <c r="B28" s="181"/>
      <c r="C28" s="181"/>
      <c r="D28" s="181"/>
      <c r="E28" s="181"/>
      <c r="F28" s="181"/>
      <c r="G28" s="126"/>
      <c r="H28" s="125"/>
      <c r="I28" s="126"/>
    </row>
    <row r="29" spans="1:9" x14ac:dyDescent="0.25">
      <c r="A29" s="88" t="s">
        <v>24</v>
      </c>
      <c r="B29" s="89"/>
      <c r="C29" s="89"/>
      <c r="D29" s="89"/>
      <c r="E29" s="89"/>
      <c r="F29" s="89"/>
      <c r="G29" s="90"/>
      <c r="H29" s="120">
        <v>24806.18</v>
      </c>
      <c r="I29" s="121"/>
    </row>
    <row r="30" spans="1:9" x14ac:dyDescent="0.25">
      <c r="A30" s="21" t="s">
        <v>25</v>
      </c>
      <c r="B30" s="22"/>
      <c r="C30" s="22"/>
      <c r="D30" s="22"/>
      <c r="E30" s="22"/>
      <c r="F30" s="22"/>
      <c r="G30" s="23"/>
      <c r="H30" s="19">
        <v>60132</v>
      </c>
      <c r="I30" s="20"/>
    </row>
    <row r="31" spans="1:9" ht="15.75" thickBot="1" x14ac:dyDescent="0.3">
      <c r="A31" s="117" t="s">
        <v>26</v>
      </c>
      <c r="B31" s="118"/>
      <c r="C31" s="118"/>
      <c r="D31" s="118"/>
      <c r="E31" s="118"/>
      <c r="F31" s="118"/>
      <c r="G31" s="119"/>
      <c r="H31" s="161">
        <v>55007.06</v>
      </c>
      <c r="I31" s="162"/>
    </row>
    <row r="32" spans="1:9" ht="15.75" thickBot="1" x14ac:dyDescent="0.3">
      <c r="A32" s="130"/>
      <c r="B32" s="131"/>
      <c r="C32" s="131"/>
      <c r="D32" s="131"/>
      <c r="E32" s="131"/>
      <c r="F32" s="131"/>
      <c r="G32" s="132"/>
      <c r="H32" s="130"/>
      <c r="I32" s="132"/>
    </row>
    <row r="33" spans="1:9" ht="15.75" thickBot="1" x14ac:dyDescent="0.3">
      <c r="A33" s="33" t="s">
        <v>27</v>
      </c>
      <c r="B33" s="34"/>
      <c r="C33" s="34"/>
      <c r="D33" s="34"/>
      <c r="E33" s="34"/>
      <c r="F33" s="34"/>
      <c r="G33" s="35"/>
      <c r="H33" s="36">
        <f>H11</f>
        <v>420139.2</v>
      </c>
      <c r="I33" s="37"/>
    </row>
    <row r="34" spans="1:9" x14ac:dyDescent="0.25">
      <c r="A34" s="38"/>
      <c r="B34" s="39"/>
      <c r="C34" s="39"/>
      <c r="D34" s="39"/>
      <c r="E34" s="39"/>
      <c r="F34" s="39"/>
      <c r="G34" s="40"/>
      <c r="H34" s="41"/>
      <c r="I34" s="42"/>
    </row>
    <row r="35" spans="1:9" x14ac:dyDescent="0.25">
      <c r="A35" s="21" t="s">
        <v>149</v>
      </c>
      <c r="B35" s="22"/>
      <c r="C35" s="22"/>
      <c r="D35" s="22"/>
      <c r="E35" s="22"/>
      <c r="F35" s="22"/>
      <c r="G35" s="23"/>
      <c r="H35" s="19">
        <f>H4+H11-H26</f>
        <v>209954.88000000006</v>
      </c>
      <c r="I35" s="20"/>
    </row>
    <row r="36" spans="1:9" x14ac:dyDescent="0.25">
      <c r="A36" s="21" t="s">
        <v>150</v>
      </c>
      <c r="B36" s="22"/>
      <c r="C36" s="22"/>
      <c r="D36" s="22"/>
      <c r="E36" s="22"/>
      <c r="F36" s="22"/>
      <c r="G36" s="23"/>
      <c r="H36" s="19">
        <f>H6+H9+H8-H7</f>
        <v>28561.800000000017</v>
      </c>
      <c r="I36" s="20"/>
    </row>
    <row r="37" spans="1:9" x14ac:dyDescent="0.25">
      <c r="A37" s="298" t="s">
        <v>151</v>
      </c>
      <c r="B37" s="299"/>
      <c r="C37" s="299"/>
      <c r="D37" s="299"/>
      <c r="E37" s="299"/>
      <c r="F37" s="299"/>
      <c r="G37" s="299"/>
      <c r="H37" s="19">
        <f>H29+H30-H31</f>
        <v>29931.119999999995</v>
      </c>
      <c r="I37" s="20"/>
    </row>
    <row r="38" spans="1:9" x14ac:dyDescent="0.25">
      <c r="A38" s="21"/>
      <c r="B38" s="22"/>
      <c r="C38" s="22"/>
      <c r="D38" s="22"/>
      <c r="E38" s="22"/>
      <c r="F38" s="22"/>
      <c r="G38" s="23"/>
      <c r="H38" s="19"/>
      <c r="I38" s="20"/>
    </row>
    <row r="39" spans="1:9" x14ac:dyDescent="0.25">
      <c r="A39" s="149"/>
      <c r="B39" s="297"/>
      <c r="C39" s="297"/>
      <c r="D39" s="297"/>
      <c r="E39" s="297"/>
      <c r="F39" s="297"/>
      <c r="G39" s="150"/>
      <c r="H39" s="8"/>
      <c r="I39" s="10"/>
    </row>
    <row r="40" spans="1:9" x14ac:dyDescent="0.25">
      <c r="A40" s="11" t="s">
        <v>31</v>
      </c>
      <c r="B40" s="12"/>
      <c r="C40" s="12"/>
      <c r="D40" s="12"/>
      <c r="E40" s="12"/>
      <c r="F40" s="12"/>
      <c r="G40" s="13"/>
      <c r="H40" s="14"/>
      <c r="I40" s="15"/>
    </row>
    <row r="41" spans="1:9" x14ac:dyDescent="0.25">
      <c r="A41" s="16" t="s">
        <v>32</v>
      </c>
      <c r="B41" s="17"/>
      <c r="C41" s="17"/>
      <c r="D41" s="17"/>
      <c r="E41" s="17"/>
      <c r="F41" s="17"/>
      <c r="G41" s="18"/>
      <c r="H41" s="19">
        <v>16</v>
      </c>
      <c r="I41" s="20"/>
    </row>
    <row r="42" spans="1:9" ht="15.75" thickBot="1" x14ac:dyDescent="0.3">
      <c r="A42" s="2" t="s">
        <v>33</v>
      </c>
      <c r="B42" s="3"/>
      <c r="C42" s="3"/>
      <c r="D42" s="3"/>
      <c r="E42" s="3"/>
      <c r="F42" s="3"/>
      <c r="G42" s="4"/>
      <c r="H42" s="5">
        <f>(H7+H11+H30)/(H8+H9+H26+H31)*H41</f>
        <v>15.821394910168337</v>
      </c>
      <c r="I42" s="6"/>
    </row>
    <row r="45" spans="1:9" x14ac:dyDescent="0.25">
      <c r="A45" s="7" t="s">
        <v>34</v>
      </c>
      <c r="B45" s="7"/>
      <c r="C45" s="7"/>
      <c r="G45" s="7" t="s">
        <v>35</v>
      </c>
      <c r="H45" s="7"/>
      <c r="I45" s="7"/>
    </row>
  </sheetData>
  <mergeCells count="82"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  <mergeCell ref="A8:G8"/>
    <mergeCell ref="H8:I8"/>
    <mergeCell ref="A9:G9"/>
    <mergeCell ref="H9:I9"/>
    <mergeCell ref="A10:G10"/>
    <mergeCell ref="H10:I10"/>
    <mergeCell ref="A11:G11"/>
    <mergeCell ref="H11:I11"/>
    <mergeCell ref="A12:G12"/>
    <mergeCell ref="H12:I12"/>
    <mergeCell ref="A13:G13"/>
    <mergeCell ref="H13:I13"/>
    <mergeCell ref="A14:G14"/>
    <mergeCell ref="H14:I14"/>
    <mergeCell ref="A15:G16"/>
    <mergeCell ref="H15:I16"/>
    <mergeCell ref="A17:G17"/>
    <mergeCell ref="H17:I17"/>
    <mergeCell ref="A18:G18"/>
    <mergeCell ref="H18:I18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5:G35"/>
    <mergeCell ref="H35:I35"/>
    <mergeCell ref="A36:G36"/>
    <mergeCell ref="H36:I36"/>
    <mergeCell ref="A37:G37"/>
    <mergeCell ref="H37:I37"/>
    <mergeCell ref="A38:G38"/>
    <mergeCell ref="H38:I38"/>
    <mergeCell ref="A42:G42"/>
    <mergeCell ref="H42:I42"/>
    <mergeCell ref="A45:C45"/>
    <mergeCell ref="G45:I45"/>
    <mergeCell ref="A39:G39"/>
    <mergeCell ref="H39:I39"/>
    <mergeCell ref="A40:G40"/>
    <mergeCell ref="H40:I40"/>
    <mergeCell ref="A41:G41"/>
    <mergeCell ref="H41:I4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activeCell="L6" sqref="L6"/>
    </sheetView>
  </sheetViews>
  <sheetFormatPr defaultRowHeight="15" x14ac:dyDescent="0.25"/>
  <sheetData>
    <row r="1" spans="1:9" ht="18.75" x14ac:dyDescent="0.3">
      <c r="A1" s="84" t="s">
        <v>152</v>
      </c>
      <c r="B1" s="84"/>
      <c r="C1" s="84"/>
      <c r="D1" s="84"/>
      <c r="E1" s="84"/>
      <c r="F1" s="84"/>
      <c r="G1" s="84"/>
      <c r="H1" s="84"/>
      <c r="I1" s="84"/>
    </row>
    <row r="2" spans="1:9" ht="15.75" thickBot="1" x14ac:dyDescent="0.3">
      <c r="C2" s="85" t="s">
        <v>153</v>
      </c>
      <c r="D2" s="85"/>
      <c r="E2" s="85"/>
      <c r="F2" s="85"/>
    </row>
    <row r="3" spans="1:9" x14ac:dyDescent="0.25">
      <c r="A3" s="38"/>
      <c r="B3" s="39"/>
      <c r="C3" s="39"/>
      <c r="D3" s="39"/>
      <c r="E3" s="39"/>
      <c r="F3" s="39"/>
      <c r="G3" s="40"/>
      <c r="H3" s="86" t="s">
        <v>2</v>
      </c>
      <c r="I3" s="87"/>
    </row>
    <row r="4" spans="1:9" x14ac:dyDescent="0.25">
      <c r="A4" s="21" t="s">
        <v>154</v>
      </c>
      <c r="B4" s="22"/>
      <c r="C4" s="22"/>
      <c r="D4" s="22"/>
      <c r="E4" s="22"/>
      <c r="F4" s="22"/>
      <c r="G4" s="23"/>
      <c r="H4" s="19">
        <v>0</v>
      </c>
      <c r="I4" s="24"/>
    </row>
    <row r="5" spans="1:9" x14ac:dyDescent="0.25">
      <c r="A5" s="76"/>
      <c r="B5" s="77"/>
      <c r="C5" s="77"/>
      <c r="D5" s="77"/>
      <c r="E5" s="77"/>
      <c r="F5" s="77"/>
      <c r="G5" s="24"/>
      <c r="H5" s="63"/>
      <c r="I5" s="64"/>
    </row>
    <row r="6" spans="1:9" x14ac:dyDescent="0.25">
      <c r="A6" s="21" t="s">
        <v>155</v>
      </c>
      <c r="B6" s="22"/>
      <c r="C6" s="22"/>
      <c r="D6" s="22"/>
      <c r="E6" s="22"/>
      <c r="F6" s="22"/>
      <c r="G6" s="23"/>
      <c r="H6" s="76">
        <v>0</v>
      </c>
      <c r="I6" s="24"/>
    </row>
    <row r="7" spans="1:9" x14ac:dyDescent="0.25">
      <c r="A7" s="81" t="s">
        <v>5</v>
      </c>
      <c r="B7" s="82"/>
      <c r="C7" s="82"/>
      <c r="D7" s="82"/>
      <c r="E7" s="82"/>
      <c r="F7" s="82"/>
      <c r="G7" s="83"/>
      <c r="H7" s="151">
        <v>58650.66</v>
      </c>
      <c r="I7" s="152"/>
    </row>
    <row r="8" spans="1:9" x14ac:dyDescent="0.25">
      <c r="A8" s="16" t="s">
        <v>6</v>
      </c>
      <c r="B8" s="17"/>
      <c r="C8" s="17"/>
      <c r="D8" s="17"/>
      <c r="E8" s="17"/>
      <c r="F8" s="17"/>
      <c r="G8" s="18"/>
      <c r="H8" s="14">
        <v>45417.53</v>
      </c>
      <c r="I8" s="15"/>
    </row>
    <row r="9" spans="1:9" x14ac:dyDescent="0.25">
      <c r="A9" s="11" t="s">
        <v>7</v>
      </c>
      <c r="B9" s="12"/>
      <c r="C9" s="12"/>
      <c r="D9" s="12"/>
      <c r="E9" s="12"/>
      <c r="F9" s="12"/>
      <c r="G9" s="13"/>
      <c r="H9" s="61">
        <v>1440</v>
      </c>
      <c r="I9" s="62"/>
    </row>
    <row r="10" spans="1:9" ht="15.75" thickBot="1" x14ac:dyDescent="0.3">
      <c r="A10" s="11"/>
      <c r="B10" s="12"/>
      <c r="C10" s="12"/>
      <c r="D10" s="12"/>
      <c r="E10" s="12"/>
      <c r="F10" s="12"/>
      <c r="G10" s="13"/>
      <c r="H10" s="14"/>
      <c r="I10" s="15"/>
    </row>
    <row r="11" spans="1:9" ht="15.75" thickBot="1" x14ac:dyDescent="0.3">
      <c r="A11" s="53" t="s">
        <v>8</v>
      </c>
      <c r="B11" s="54"/>
      <c r="C11" s="54"/>
      <c r="D11" s="54"/>
      <c r="E11" s="54"/>
      <c r="F11" s="54"/>
      <c r="G11" s="55"/>
      <c r="H11" s="56">
        <f>H12+H13+H14+H15+H17+H18+H20+H21+H22+H23+H24+H25+H19</f>
        <v>89250.66</v>
      </c>
      <c r="I11" s="71"/>
    </row>
    <row r="12" spans="1:9" x14ac:dyDescent="0.25">
      <c r="A12" s="45" t="s">
        <v>54</v>
      </c>
      <c r="B12" s="46"/>
      <c r="C12" s="46"/>
      <c r="D12" s="46"/>
      <c r="E12" s="46"/>
      <c r="F12" s="46"/>
      <c r="G12" s="47"/>
      <c r="H12" s="72">
        <v>4198.3</v>
      </c>
      <c r="I12" s="73"/>
    </row>
    <row r="13" spans="1:9" x14ac:dyDescent="0.25">
      <c r="A13" s="11" t="s">
        <v>10</v>
      </c>
      <c r="B13" s="12"/>
      <c r="C13" s="12"/>
      <c r="D13" s="12"/>
      <c r="E13" s="12"/>
      <c r="F13" s="12"/>
      <c r="G13" s="13"/>
      <c r="H13" s="14"/>
      <c r="I13" s="15"/>
    </row>
    <row r="14" spans="1:9" x14ac:dyDescent="0.25">
      <c r="A14" s="11" t="s">
        <v>11</v>
      </c>
      <c r="B14" s="12"/>
      <c r="C14" s="12"/>
      <c r="D14" s="12"/>
      <c r="E14" s="12"/>
      <c r="F14" s="12"/>
      <c r="G14" s="13"/>
      <c r="H14" s="14">
        <v>2190.67</v>
      </c>
      <c r="I14" s="15"/>
    </row>
    <row r="15" spans="1:9" x14ac:dyDescent="0.25">
      <c r="A15" s="65" t="s">
        <v>12</v>
      </c>
      <c r="B15" s="66"/>
      <c r="C15" s="66"/>
      <c r="D15" s="66"/>
      <c r="E15" s="66"/>
      <c r="F15" s="66"/>
      <c r="G15" s="67"/>
      <c r="H15" s="14"/>
      <c r="I15" s="15"/>
    </row>
    <row r="16" spans="1:9" x14ac:dyDescent="0.25">
      <c r="A16" s="65"/>
      <c r="B16" s="66"/>
      <c r="C16" s="66"/>
      <c r="D16" s="66"/>
      <c r="E16" s="66"/>
      <c r="F16" s="66"/>
      <c r="G16" s="67"/>
      <c r="H16" s="14"/>
      <c r="I16" s="15"/>
    </row>
    <row r="17" spans="1:9" x14ac:dyDescent="0.25">
      <c r="A17" s="11" t="s">
        <v>48</v>
      </c>
      <c r="B17" s="12"/>
      <c r="C17" s="12"/>
      <c r="D17" s="12"/>
      <c r="E17" s="12"/>
      <c r="F17" s="12"/>
      <c r="G17" s="13"/>
      <c r="H17" s="14">
        <v>6000</v>
      </c>
      <c r="I17" s="15"/>
    </row>
    <row r="18" spans="1:9" x14ac:dyDescent="0.25">
      <c r="A18" s="68" t="s">
        <v>13</v>
      </c>
      <c r="B18" s="69"/>
      <c r="C18" s="69"/>
      <c r="D18" s="69"/>
      <c r="E18" s="69"/>
      <c r="F18" s="69"/>
      <c r="G18" s="70"/>
      <c r="H18" s="14"/>
      <c r="I18" s="15"/>
    </row>
    <row r="19" spans="1:9" x14ac:dyDescent="0.25">
      <c r="A19" s="11" t="s">
        <v>14</v>
      </c>
      <c r="B19" s="12"/>
      <c r="C19" s="12"/>
      <c r="D19" s="12"/>
      <c r="E19" s="12"/>
      <c r="F19" s="12"/>
      <c r="G19" s="13"/>
      <c r="H19" s="61">
        <v>3821.4</v>
      </c>
      <c r="I19" s="62"/>
    </row>
    <row r="20" spans="1:9" x14ac:dyDescent="0.25">
      <c r="A20" s="16" t="s">
        <v>15</v>
      </c>
      <c r="B20" s="17"/>
      <c r="C20" s="17"/>
      <c r="D20" s="17"/>
      <c r="E20" s="17"/>
      <c r="F20" s="17"/>
      <c r="G20" s="18"/>
      <c r="H20" s="61">
        <v>1740</v>
      </c>
      <c r="I20" s="62"/>
    </row>
    <row r="21" spans="1:9" x14ac:dyDescent="0.25">
      <c r="A21" s="16" t="s">
        <v>16</v>
      </c>
      <c r="B21" s="17"/>
      <c r="C21" s="17"/>
      <c r="D21" s="17"/>
      <c r="E21" s="17"/>
      <c r="F21" s="17"/>
      <c r="G21" s="18"/>
      <c r="H21" s="63"/>
      <c r="I21" s="64"/>
    </row>
    <row r="22" spans="1:9" x14ac:dyDescent="0.25">
      <c r="A22" s="16" t="s">
        <v>17</v>
      </c>
      <c r="B22" s="17"/>
      <c r="C22" s="17"/>
      <c r="D22" s="17"/>
      <c r="E22" s="17"/>
      <c r="F22" s="17"/>
      <c r="G22" s="18"/>
      <c r="H22" s="51">
        <v>3118.27</v>
      </c>
      <c r="I22" s="52"/>
    </row>
    <row r="23" spans="1:9" x14ac:dyDescent="0.25">
      <c r="A23" s="16" t="s">
        <v>18</v>
      </c>
      <c r="B23" s="17"/>
      <c r="C23" s="17"/>
      <c r="D23" s="17"/>
      <c r="E23" s="17"/>
      <c r="F23" s="17"/>
      <c r="G23" s="18"/>
      <c r="H23" s="63">
        <v>15619.5</v>
      </c>
      <c r="I23" s="64"/>
    </row>
    <row r="24" spans="1:9" x14ac:dyDescent="0.25">
      <c r="A24" s="16" t="s">
        <v>19</v>
      </c>
      <c r="B24" s="17"/>
      <c r="C24" s="17"/>
      <c r="D24" s="17"/>
      <c r="E24" s="17"/>
      <c r="F24" s="17"/>
      <c r="G24" s="18"/>
      <c r="H24" s="63">
        <v>40216.160000000003</v>
      </c>
      <c r="I24" s="64"/>
    </row>
    <row r="25" spans="1:9" ht="15.75" thickBot="1" x14ac:dyDescent="0.3">
      <c r="A25" s="16" t="s">
        <v>20</v>
      </c>
      <c r="B25" s="17"/>
      <c r="C25" s="17"/>
      <c r="D25" s="17"/>
      <c r="E25" s="17"/>
      <c r="F25" s="17"/>
      <c r="G25" s="18"/>
      <c r="H25" s="51">
        <v>12346.36</v>
      </c>
      <c r="I25" s="52"/>
    </row>
    <row r="26" spans="1:9" ht="15.75" thickBot="1" x14ac:dyDescent="0.3">
      <c r="A26" s="53" t="s">
        <v>21</v>
      </c>
      <c r="B26" s="54"/>
      <c r="C26" s="54"/>
      <c r="D26" s="54"/>
      <c r="E26" s="54"/>
      <c r="F26" s="54"/>
      <c r="G26" s="55"/>
      <c r="H26" s="95">
        <v>70269.399999999994</v>
      </c>
      <c r="I26" s="96"/>
    </row>
    <row r="27" spans="1:9" ht="15.75" thickBot="1" x14ac:dyDescent="0.3">
      <c r="A27" s="58"/>
      <c r="B27" s="59"/>
      <c r="C27" s="59"/>
      <c r="D27" s="59"/>
      <c r="E27" s="59"/>
      <c r="F27" s="59"/>
      <c r="G27" s="60"/>
      <c r="H27" s="58"/>
      <c r="I27" s="60"/>
    </row>
    <row r="28" spans="1:9" ht="15.75" thickBot="1" x14ac:dyDescent="0.3">
      <c r="A28" s="33" t="s">
        <v>68</v>
      </c>
      <c r="B28" s="34"/>
      <c r="C28" s="34"/>
      <c r="D28" s="34"/>
      <c r="E28" s="34"/>
      <c r="F28" s="34"/>
      <c r="G28" s="35"/>
      <c r="H28" s="36">
        <v>0</v>
      </c>
      <c r="I28" s="37"/>
    </row>
    <row r="29" spans="1:9" x14ac:dyDescent="0.25">
      <c r="A29" s="45" t="s">
        <v>79</v>
      </c>
      <c r="B29" s="46"/>
      <c r="C29" s="46"/>
      <c r="D29" s="46"/>
      <c r="E29" s="46"/>
      <c r="F29" s="46"/>
      <c r="G29" s="47"/>
      <c r="H29" s="120"/>
      <c r="I29" s="121"/>
    </row>
    <row r="30" spans="1:9" ht="15.75" thickBot="1" x14ac:dyDescent="0.3">
      <c r="A30" s="51"/>
      <c r="B30" s="147"/>
      <c r="C30" s="147"/>
      <c r="D30" s="147"/>
      <c r="E30" s="147"/>
      <c r="F30" s="147"/>
      <c r="G30" s="52"/>
      <c r="H30" s="227"/>
      <c r="I30" s="228"/>
    </row>
    <row r="31" spans="1:9" x14ac:dyDescent="0.25">
      <c r="A31" s="88" t="s">
        <v>156</v>
      </c>
      <c r="B31" s="89"/>
      <c r="C31" s="89"/>
      <c r="D31" s="89"/>
      <c r="E31" s="89"/>
      <c r="F31" s="89"/>
      <c r="G31" s="90"/>
      <c r="H31" s="120">
        <v>0</v>
      </c>
      <c r="I31" s="121"/>
    </row>
    <row r="32" spans="1:9" x14ac:dyDescent="0.25">
      <c r="A32" s="21" t="s">
        <v>25</v>
      </c>
      <c r="B32" s="22"/>
      <c r="C32" s="22"/>
      <c r="D32" s="22"/>
      <c r="E32" s="22"/>
      <c r="F32" s="22"/>
      <c r="G32" s="23"/>
      <c r="H32" s="19">
        <v>20400</v>
      </c>
      <c r="I32" s="20"/>
    </row>
    <row r="33" spans="1:9" ht="15.75" thickBot="1" x14ac:dyDescent="0.3">
      <c r="A33" s="117" t="s">
        <v>26</v>
      </c>
      <c r="B33" s="118"/>
      <c r="C33" s="118"/>
      <c r="D33" s="118"/>
      <c r="E33" s="118"/>
      <c r="F33" s="118"/>
      <c r="G33" s="119"/>
      <c r="H33" s="161">
        <v>15797.21</v>
      </c>
      <c r="I33" s="162"/>
    </row>
    <row r="34" spans="1:9" ht="15.75" thickBot="1" x14ac:dyDescent="0.3">
      <c r="A34" s="113"/>
      <c r="B34" s="138"/>
      <c r="C34" s="138"/>
      <c r="D34" s="138"/>
      <c r="E34" s="138"/>
      <c r="F34" s="138"/>
      <c r="G34" s="114"/>
      <c r="H34" s="113"/>
      <c r="I34" s="114"/>
    </row>
    <row r="35" spans="1:9" ht="15.75" thickBot="1" x14ac:dyDescent="0.3">
      <c r="A35" s="33" t="s">
        <v>157</v>
      </c>
      <c r="B35" s="34"/>
      <c r="C35" s="34"/>
      <c r="D35" s="34"/>
      <c r="E35" s="34"/>
      <c r="F35" s="34"/>
      <c r="G35" s="35"/>
      <c r="H35" s="120">
        <f>H36</f>
        <v>19746.52</v>
      </c>
      <c r="I35" s="121"/>
    </row>
    <row r="36" spans="1:9" ht="15.75" thickBot="1" x14ac:dyDescent="0.3">
      <c r="A36" s="302" t="s">
        <v>158</v>
      </c>
      <c r="B36" s="303"/>
      <c r="C36" s="303"/>
      <c r="D36" s="303"/>
      <c r="E36" s="303"/>
      <c r="F36" s="303"/>
      <c r="G36" s="304"/>
      <c r="H36" s="305">
        <v>19746.52</v>
      </c>
      <c r="I36" s="306"/>
    </row>
    <row r="37" spans="1:9" ht="15.75" thickBot="1" x14ac:dyDescent="0.3">
      <c r="A37" s="130"/>
      <c r="B37" s="131"/>
      <c r="C37" s="131"/>
      <c r="D37" s="131"/>
      <c r="E37" s="131"/>
      <c r="F37" s="131"/>
      <c r="G37" s="132"/>
      <c r="H37" s="43"/>
      <c r="I37" s="44"/>
    </row>
    <row r="38" spans="1:9" ht="15.75" thickBot="1" x14ac:dyDescent="0.3">
      <c r="A38" s="33" t="s">
        <v>27</v>
      </c>
      <c r="B38" s="34"/>
      <c r="C38" s="34"/>
      <c r="D38" s="34"/>
      <c r="E38" s="34"/>
      <c r="F38" s="34"/>
      <c r="G38" s="35"/>
      <c r="H38" s="36">
        <f>H11+H28</f>
        <v>89250.66</v>
      </c>
      <c r="I38" s="37"/>
    </row>
    <row r="39" spans="1:9" x14ac:dyDescent="0.25">
      <c r="A39" s="38"/>
      <c r="B39" s="39"/>
      <c r="C39" s="39"/>
      <c r="D39" s="39"/>
      <c r="E39" s="39"/>
      <c r="F39" s="39"/>
      <c r="G39" s="40"/>
      <c r="H39" s="41"/>
      <c r="I39" s="42"/>
    </row>
    <row r="40" spans="1:9" x14ac:dyDescent="0.25">
      <c r="A40" s="21" t="s">
        <v>92</v>
      </c>
      <c r="B40" s="22"/>
      <c r="C40" s="22"/>
      <c r="D40" s="22"/>
      <c r="E40" s="22"/>
      <c r="F40" s="22"/>
      <c r="G40" s="23"/>
      <c r="H40" s="19">
        <f>H11-H26</f>
        <v>18981.260000000009</v>
      </c>
      <c r="I40" s="20"/>
    </row>
    <row r="41" spans="1:9" x14ac:dyDescent="0.25">
      <c r="A41" s="21" t="s">
        <v>93</v>
      </c>
      <c r="B41" s="22"/>
      <c r="C41" s="22"/>
      <c r="D41" s="22"/>
      <c r="E41" s="22"/>
      <c r="F41" s="22"/>
      <c r="G41" s="23"/>
      <c r="H41" s="19">
        <f>H6+H7-H8-H9</f>
        <v>11793.130000000005</v>
      </c>
      <c r="I41" s="20"/>
    </row>
    <row r="42" spans="1:9" x14ac:dyDescent="0.25">
      <c r="A42" s="21" t="s">
        <v>59</v>
      </c>
      <c r="B42" s="22"/>
      <c r="C42" s="22"/>
      <c r="D42" s="22"/>
      <c r="E42" s="22"/>
      <c r="F42" s="22"/>
      <c r="G42" s="23"/>
      <c r="H42" s="19">
        <f>H31+H32-H33</f>
        <v>4602.7900000000009</v>
      </c>
      <c r="I42" s="20"/>
    </row>
    <row r="43" spans="1:9" x14ac:dyDescent="0.25">
      <c r="A43" s="21" t="s">
        <v>159</v>
      </c>
      <c r="B43" s="22"/>
      <c r="C43" s="22"/>
      <c r="D43" s="22"/>
      <c r="E43" s="22"/>
      <c r="F43" s="22"/>
      <c r="G43" s="23"/>
      <c r="H43" s="19">
        <f>H35</f>
        <v>19746.52</v>
      </c>
      <c r="I43" s="20"/>
    </row>
    <row r="44" spans="1:9" x14ac:dyDescent="0.25">
      <c r="A44" s="8"/>
      <c r="B44" s="9"/>
      <c r="C44" s="9"/>
      <c r="D44" s="9"/>
      <c r="E44" s="9"/>
      <c r="F44" s="9"/>
      <c r="G44" s="10"/>
      <c r="H44" s="8"/>
      <c r="I44" s="10"/>
    </row>
    <row r="45" spans="1:9" x14ac:dyDescent="0.25">
      <c r="A45" s="200" t="s">
        <v>31</v>
      </c>
      <c r="B45" s="201"/>
      <c r="C45" s="201"/>
      <c r="D45" s="201"/>
      <c r="E45" s="201"/>
      <c r="F45" s="201"/>
      <c r="G45" s="202"/>
      <c r="H45" s="14"/>
      <c r="I45" s="15"/>
    </row>
    <row r="46" spans="1:9" x14ac:dyDescent="0.25">
      <c r="A46" s="16" t="s">
        <v>32</v>
      </c>
      <c r="B46" s="17"/>
      <c r="C46" s="17"/>
      <c r="D46" s="17"/>
      <c r="E46" s="17"/>
      <c r="F46" s="17"/>
      <c r="G46" s="18"/>
      <c r="H46" s="173">
        <v>19</v>
      </c>
      <c r="I46" s="174"/>
    </row>
    <row r="47" spans="1:9" ht="15.75" thickBot="1" x14ac:dyDescent="0.3">
      <c r="A47" s="2" t="s">
        <v>33</v>
      </c>
      <c r="B47" s="3"/>
      <c r="C47" s="3"/>
      <c r="D47" s="3"/>
      <c r="E47" s="3"/>
      <c r="F47" s="3"/>
      <c r="G47" s="4"/>
      <c r="H47" s="300">
        <f>(H7+H11+H32)/(H8+H9+H26+H33)*H46</f>
        <v>24.05676711543893</v>
      </c>
      <c r="I47" s="301"/>
    </row>
    <row r="50" spans="1:9" x14ac:dyDescent="0.25">
      <c r="A50" s="7" t="s">
        <v>34</v>
      </c>
      <c r="B50" s="7"/>
      <c r="C50" s="7"/>
      <c r="G50" s="7" t="s">
        <v>35</v>
      </c>
      <c r="H50" s="7"/>
      <c r="I50" s="7"/>
    </row>
  </sheetData>
  <mergeCells count="92"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  <mergeCell ref="A8:G8"/>
    <mergeCell ref="H8:I8"/>
    <mergeCell ref="A9:G9"/>
    <mergeCell ref="H9:I9"/>
    <mergeCell ref="A10:G10"/>
    <mergeCell ref="H10:I10"/>
    <mergeCell ref="A11:G11"/>
    <mergeCell ref="H11:I11"/>
    <mergeCell ref="A12:G12"/>
    <mergeCell ref="H12:I12"/>
    <mergeCell ref="A13:G13"/>
    <mergeCell ref="H13:I13"/>
    <mergeCell ref="A14:G14"/>
    <mergeCell ref="H14:I14"/>
    <mergeCell ref="A15:G16"/>
    <mergeCell ref="H15:I16"/>
    <mergeCell ref="A17:G17"/>
    <mergeCell ref="H17:I17"/>
    <mergeCell ref="A18:G18"/>
    <mergeCell ref="H18:I18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5:G35"/>
    <mergeCell ref="H35:I35"/>
    <mergeCell ref="A36:G36"/>
    <mergeCell ref="H36:I36"/>
    <mergeCell ref="A37:G37"/>
    <mergeCell ref="H37:I37"/>
    <mergeCell ref="A38:G38"/>
    <mergeCell ref="H38:I38"/>
    <mergeCell ref="A39:G39"/>
    <mergeCell ref="H39:I39"/>
    <mergeCell ref="A40:G40"/>
    <mergeCell ref="H40:I40"/>
    <mergeCell ref="A41:G41"/>
    <mergeCell ref="H41:I41"/>
    <mergeCell ref="A42:G42"/>
    <mergeCell ref="H42:I42"/>
    <mergeCell ref="A43:G43"/>
    <mergeCell ref="H43:I43"/>
    <mergeCell ref="A44:G44"/>
    <mergeCell ref="H44:I44"/>
    <mergeCell ref="A50:C50"/>
    <mergeCell ref="G50:I50"/>
    <mergeCell ref="A45:G45"/>
    <mergeCell ref="H45:I45"/>
    <mergeCell ref="A46:G46"/>
    <mergeCell ref="H46:I46"/>
    <mergeCell ref="A47:G47"/>
    <mergeCell ref="H47:I47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L11" sqref="L10:L11"/>
    </sheetView>
  </sheetViews>
  <sheetFormatPr defaultRowHeight="15" x14ac:dyDescent="0.25"/>
  <sheetData>
    <row r="1" spans="1:9" ht="18.75" x14ac:dyDescent="0.3">
      <c r="A1" s="84" t="s">
        <v>160</v>
      </c>
      <c r="B1" s="84"/>
      <c r="C1" s="84"/>
      <c r="D1" s="84"/>
      <c r="E1" s="84"/>
      <c r="F1" s="84"/>
      <c r="G1" s="84"/>
      <c r="H1" s="84"/>
      <c r="I1" s="84"/>
    </row>
    <row r="2" spans="1:9" ht="15.75" thickBot="1" x14ac:dyDescent="0.3">
      <c r="C2" s="85" t="s">
        <v>62</v>
      </c>
      <c r="D2" s="85"/>
      <c r="E2" s="85"/>
      <c r="F2" s="85"/>
    </row>
    <row r="3" spans="1:9" ht="15.75" thickBot="1" x14ac:dyDescent="0.3">
      <c r="A3" s="58"/>
      <c r="B3" s="59"/>
      <c r="C3" s="59"/>
      <c r="D3" s="59"/>
      <c r="E3" s="59"/>
      <c r="F3" s="59"/>
      <c r="G3" s="60"/>
      <c r="H3" s="113" t="s">
        <v>2</v>
      </c>
      <c r="I3" s="114"/>
    </row>
    <row r="4" spans="1:9" x14ac:dyDescent="0.25">
      <c r="A4" s="88" t="s">
        <v>3</v>
      </c>
      <c r="B4" s="89"/>
      <c r="C4" s="89"/>
      <c r="D4" s="89"/>
      <c r="E4" s="89"/>
      <c r="F4" s="89"/>
      <c r="G4" s="90"/>
      <c r="H4" s="115">
        <v>30559.34</v>
      </c>
      <c r="I4" s="116"/>
    </row>
    <row r="5" spans="1:9" x14ac:dyDescent="0.25">
      <c r="A5" s="76"/>
      <c r="B5" s="77"/>
      <c r="C5" s="77"/>
      <c r="D5" s="77"/>
      <c r="E5" s="77"/>
      <c r="F5" s="77"/>
      <c r="G5" s="24"/>
      <c r="H5" s="63"/>
      <c r="I5" s="64"/>
    </row>
    <row r="6" spans="1:9" x14ac:dyDescent="0.25">
      <c r="A6" s="78" t="s">
        <v>71</v>
      </c>
      <c r="B6" s="79"/>
      <c r="C6" s="79"/>
      <c r="D6" s="79"/>
      <c r="E6" s="79"/>
      <c r="F6" s="79"/>
      <c r="G6" s="80"/>
      <c r="H6" s="19">
        <v>544707</v>
      </c>
      <c r="I6" s="20"/>
    </row>
    <row r="7" spans="1:9" x14ac:dyDescent="0.25">
      <c r="A7" s="81" t="s">
        <v>5</v>
      </c>
      <c r="B7" s="82"/>
      <c r="C7" s="82"/>
      <c r="D7" s="82"/>
      <c r="E7" s="82"/>
      <c r="F7" s="82"/>
      <c r="G7" s="83"/>
      <c r="H7" s="19">
        <v>124773.3</v>
      </c>
      <c r="I7" s="20"/>
    </row>
    <row r="8" spans="1:9" x14ac:dyDescent="0.25">
      <c r="A8" s="16" t="s">
        <v>6</v>
      </c>
      <c r="B8" s="17"/>
      <c r="C8" s="17"/>
      <c r="D8" s="17"/>
      <c r="E8" s="17"/>
      <c r="F8" s="17"/>
      <c r="G8" s="18"/>
      <c r="H8" s="19">
        <v>105935.53</v>
      </c>
      <c r="I8" s="20"/>
    </row>
    <row r="9" spans="1:9" ht="15.75" thickBot="1" x14ac:dyDescent="0.3">
      <c r="A9" s="11"/>
      <c r="B9" s="12"/>
      <c r="C9" s="12"/>
      <c r="D9" s="12"/>
      <c r="E9" s="12"/>
      <c r="F9" s="12"/>
      <c r="G9" s="13"/>
      <c r="H9" s="14"/>
      <c r="I9" s="15"/>
    </row>
    <row r="10" spans="1:9" ht="15.75" thickBot="1" x14ac:dyDescent="0.3">
      <c r="A10" s="53" t="s">
        <v>8</v>
      </c>
      <c r="B10" s="54"/>
      <c r="C10" s="54"/>
      <c r="D10" s="54"/>
      <c r="E10" s="54"/>
      <c r="F10" s="54"/>
      <c r="G10" s="55"/>
      <c r="H10" s="56">
        <f>H11+H12+H13+H14+H15+H17+H18+H19+H21+H22+H23+H24+H25+H26+H20</f>
        <v>649230.29999999993</v>
      </c>
      <c r="I10" s="71"/>
    </row>
    <row r="11" spans="1:9" x14ac:dyDescent="0.25">
      <c r="A11" s="45" t="s">
        <v>47</v>
      </c>
      <c r="B11" s="46"/>
      <c r="C11" s="46"/>
      <c r="D11" s="46"/>
      <c r="E11" s="46"/>
      <c r="F11" s="46"/>
      <c r="G11" s="47"/>
      <c r="H11" s="72">
        <v>9651.5300000000007</v>
      </c>
      <c r="I11" s="73"/>
    </row>
    <row r="12" spans="1:9" x14ac:dyDescent="0.25">
      <c r="A12" s="11" t="s">
        <v>96</v>
      </c>
      <c r="B12" s="12"/>
      <c r="C12" s="12"/>
      <c r="D12" s="12"/>
      <c r="E12" s="12"/>
      <c r="F12" s="12"/>
      <c r="G12" s="13"/>
      <c r="H12" s="14"/>
      <c r="I12" s="15"/>
    </row>
    <row r="13" spans="1:9" x14ac:dyDescent="0.25">
      <c r="A13" s="11" t="s">
        <v>10</v>
      </c>
      <c r="B13" s="12"/>
      <c r="C13" s="12"/>
      <c r="D13" s="12"/>
      <c r="E13" s="12"/>
      <c r="F13" s="12"/>
      <c r="G13" s="13"/>
      <c r="H13" s="14">
        <v>693.78</v>
      </c>
      <c r="I13" s="15"/>
    </row>
    <row r="14" spans="1:9" x14ac:dyDescent="0.25">
      <c r="A14" s="11" t="s">
        <v>11</v>
      </c>
      <c r="B14" s="12"/>
      <c r="C14" s="12"/>
      <c r="D14" s="12"/>
      <c r="E14" s="12"/>
      <c r="F14" s="12"/>
      <c r="G14" s="13"/>
      <c r="H14" s="14">
        <v>4301.1099999999997</v>
      </c>
      <c r="I14" s="15"/>
    </row>
    <row r="15" spans="1:9" x14ac:dyDescent="0.25">
      <c r="A15" s="65" t="s">
        <v>12</v>
      </c>
      <c r="B15" s="66"/>
      <c r="C15" s="66"/>
      <c r="D15" s="66"/>
      <c r="E15" s="66"/>
      <c r="F15" s="66"/>
      <c r="G15" s="67"/>
      <c r="H15" s="14"/>
      <c r="I15" s="15"/>
    </row>
    <row r="16" spans="1:9" x14ac:dyDescent="0.25">
      <c r="A16" s="65"/>
      <c r="B16" s="66"/>
      <c r="C16" s="66"/>
      <c r="D16" s="66"/>
      <c r="E16" s="66"/>
      <c r="F16" s="66"/>
      <c r="G16" s="67"/>
      <c r="H16" s="14"/>
      <c r="I16" s="15"/>
    </row>
    <row r="17" spans="1:9" x14ac:dyDescent="0.25">
      <c r="A17" s="11" t="s">
        <v>48</v>
      </c>
      <c r="B17" s="12"/>
      <c r="C17" s="12"/>
      <c r="D17" s="12"/>
      <c r="E17" s="12"/>
      <c r="F17" s="12"/>
      <c r="G17" s="13"/>
      <c r="H17" s="14">
        <v>6000</v>
      </c>
      <c r="I17" s="15"/>
    </row>
    <row r="18" spans="1:9" x14ac:dyDescent="0.25">
      <c r="A18" s="11" t="s">
        <v>7</v>
      </c>
      <c r="B18" s="12"/>
      <c r="C18" s="12"/>
      <c r="D18" s="12"/>
      <c r="E18" s="12"/>
      <c r="F18" s="12"/>
      <c r="G18" s="13"/>
      <c r="H18" s="63">
        <v>382560</v>
      </c>
      <c r="I18" s="64"/>
    </row>
    <row r="19" spans="1:9" x14ac:dyDescent="0.25">
      <c r="A19" s="68" t="s">
        <v>13</v>
      </c>
      <c r="B19" s="69"/>
      <c r="C19" s="69"/>
      <c r="D19" s="69"/>
      <c r="E19" s="69"/>
      <c r="F19" s="69"/>
      <c r="G19" s="70"/>
      <c r="H19" s="14"/>
      <c r="I19" s="15"/>
    </row>
    <row r="20" spans="1:9" x14ac:dyDescent="0.25">
      <c r="A20" s="11" t="s">
        <v>14</v>
      </c>
      <c r="B20" s="12"/>
      <c r="C20" s="12"/>
      <c r="D20" s="12"/>
      <c r="E20" s="12"/>
      <c r="F20" s="12"/>
      <c r="G20" s="13"/>
      <c r="H20" s="61">
        <v>7896</v>
      </c>
      <c r="I20" s="62"/>
    </row>
    <row r="21" spans="1:9" x14ac:dyDescent="0.25">
      <c r="A21" s="16" t="s">
        <v>15</v>
      </c>
      <c r="B21" s="17"/>
      <c r="C21" s="17"/>
      <c r="D21" s="17"/>
      <c r="E21" s="17"/>
      <c r="F21" s="17"/>
      <c r="G21" s="18"/>
      <c r="H21" s="61">
        <v>200</v>
      </c>
      <c r="I21" s="62"/>
    </row>
    <row r="22" spans="1:9" x14ac:dyDescent="0.25">
      <c r="A22" s="16" t="s">
        <v>16</v>
      </c>
      <c r="B22" s="17"/>
      <c r="C22" s="17"/>
      <c r="D22" s="17"/>
      <c r="E22" s="17"/>
      <c r="F22" s="17"/>
      <c r="G22" s="18"/>
      <c r="H22" s="63"/>
      <c r="I22" s="64"/>
    </row>
    <row r="23" spans="1:9" x14ac:dyDescent="0.25">
      <c r="A23" s="16" t="s">
        <v>17</v>
      </c>
      <c r="B23" s="17"/>
      <c r="C23" s="17"/>
      <c r="D23" s="17"/>
      <c r="E23" s="17"/>
      <c r="F23" s="17"/>
      <c r="G23" s="18"/>
      <c r="H23" s="51">
        <v>7414.38</v>
      </c>
      <c r="I23" s="52"/>
    </row>
    <row r="24" spans="1:9" x14ac:dyDescent="0.25">
      <c r="A24" s="16" t="s">
        <v>18</v>
      </c>
      <c r="B24" s="17"/>
      <c r="C24" s="17"/>
      <c r="D24" s="17"/>
      <c r="E24" s="17"/>
      <c r="F24" s="17"/>
      <c r="G24" s="18"/>
      <c r="H24" s="61">
        <v>55722.6</v>
      </c>
      <c r="I24" s="62"/>
    </row>
    <row r="25" spans="1:9" x14ac:dyDescent="0.25">
      <c r="A25" s="16" t="s">
        <v>19</v>
      </c>
      <c r="B25" s="17"/>
      <c r="C25" s="17"/>
      <c r="D25" s="17"/>
      <c r="E25" s="17"/>
      <c r="F25" s="17"/>
      <c r="G25" s="18"/>
      <c r="H25" s="63">
        <v>133734.43</v>
      </c>
      <c r="I25" s="64"/>
    </row>
    <row r="26" spans="1:9" ht="15.75" thickBot="1" x14ac:dyDescent="0.3">
      <c r="A26" s="16" t="s">
        <v>20</v>
      </c>
      <c r="B26" s="17"/>
      <c r="C26" s="17"/>
      <c r="D26" s="17"/>
      <c r="E26" s="17"/>
      <c r="F26" s="17"/>
      <c r="G26" s="18"/>
      <c r="H26" s="91">
        <v>41056.47</v>
      </c>
      <c r="I26" s="92"/>
    </row>
    <row r="27" spans="1:9" ht="15.75" thickBot="1" x14ac:dyDescent="0.3">
      <c r="A27" s="53" t="s">
        <v>21</v>
      </c>
      <c r="B27" s="54"/>
      <c r="C27" s="54"/>
      <c r="D27" s="54"/>
      <c r="E27" s="54"/>
      <c r="F27" s="54"/>
      <c r="G27" s="55"/>
      <c r="H27" s="56">
        <v>658367.4</v>
      </c>
      <c r="I27" s="57"/>
    </row>
    <row r="28" spans="1:9" ht="15.75" thickBot="1" x14ac:dyDescent="0.3">
      <c r="A28" s="130"/>
      <c r="B28" s="131"/>
      <c r="C28" s="131"/>
      <c r="D28" s="131"/>
      <c r="E28" s="131"/>
      <c r="F28" s="131"/>
      <c r="G28" s="132"/>
      <c r="H28" s="58"/>
      <c r="I28" s="60"/>
    </row>
    <row r="29" spans="1:9" ht="15.75" thickBot="1" x14ac:dyDescent="0.3">
      <c r="A29" s="33" t="s">
        <v>161</v>
      </c>
      <c r="B29" s="34"/>
      <c r="C29" s="34"/>
      <c r="D29" s="34"/>
      <c r="E29" s="34"/>
      <c r="F29" s="34"/>
      <c r="G29" s="35"/>
      <c r="H29" s="36">
        <v>0</v>
      </c>
      <c r="I29" s="37"/>
    </row>
    <row r="30" spans="1:9" ht="15.75" thickBot="1" x14ac:dyDescent="0.3">
      <c r="A30" s="122"/>
      <c r="B30" s="123"/>
      <c r="C30" s="123"/>
      <c r="D30" s="123"/>
      <c r="E30" s="123"/>
      <c r="F30" s="123"/>
      <c r="G30" s="124"/>
      <c r="H30" s="233"/>
      <c r="I30" s="234"/>
    </row>
    <row r="31" spans="1:9" x14ac:dyDescent="0.25">
      <c r="A31" s="88" t="s">
        <v>162</v>
      </c>
      <c r="B31" s="89"/>
      <c r="C31" s="89"/>
      <c r="D31" s="89"/>
      <c r="E31" s="89"/>
      <c r="F31" s="89"/>
      <c r="G31" s="90"/>
      <c r="H31" s="120">
        <v>11837.45</v>
      </c>
      <c r="I31" s="121"/>
    </row>
    <row r="32" spans="1:9" x14ac:dyDescent="0.25">
      <c r="A32" s="21" t="s">
        <v>25</v>
      </c>
      <c r="B32" s="22"/>
      <c r="C32" s="22"/>
      <c r="D32" s="22"/>
      <c r="E32" s="22"/>
      <c r="F32" s="22"/>
      <c r="G32" s="23"/>
      <c r="H32" s="19">
        <v>58716</v>
      </c>
      <c r="I32" s="20"/>
    </row>
    <row r="33" spans="1:9" ht="15.75" thickBot="1" x14ac:dyDescent="0.3">
      <c r="A33" s="117" t="s">
        <v>26</v>
      </c>
      <c r="B33" s="118"/>
      <c r="C33" s="118"/>
      <c r="D33" s="118"/>
      <c r="E33" s="118"/>
      <c r="F33" s="118"/>
      <c r="G33" s="119"/>
      <c r="H33" s="161">
        <v>57260.33</v>
      </c>
      <c r="I33" s="162"/>
    </row>
    <row r="34" spans="1:9" ht="15.75" thickBot="1" x14ac:dyDescent="0.3">
      <c r="A34" s="229"/>
      <c r="B34" s="230"/>
      <c r="C34" s="230"/>
      <c r="D34" s="230"/>
      <c r="E34" s="230"/>
      <c r="F34" s="230"/>
      <c r="G34" s="307"/>
      <c r="H34" s="231"/>
      <c r="I34" s="232"/>
    </row>
    <row r="35" spans="1:9" ht="15.75" thickBot="1" x14ac:dyDescent="0.3">
      <c r="A35" s="33" t="s">
        <v>27</v>
      </c>
      <c r="B35" s="34"/>
      <c r="C35" s="34"/>
      <c r="D35" s="34"/>
      <c r="E35" s="34"/>
      <c r="F35" s="34"/>
      <c r="G35" s="35"/>
      <c r="H35" s="36">
        <v>0</v>
      </c>
      <c r="I35" s="37"/>
    </row>
    <row r="36" spans="1:9" x14ac:dyDescent="0.25">
      <c r="A36" s="38"/>
      <c r="B36" s="39"/>
      <c r="C36" s="39"/>
      <c r="D36" s="39"/>
      <c r="E36" s="39"/>
      <c r="F36" s="39"/>
      <c r="G36" s="40"/>
      <c r="H36" s="41"/>
      <c r="I36" s="42"/>
    </row>
    <row r="37" spans="1:9" x14ac:dyDescent="0.25">
      <c r="A37" s="21" t="s">
        <v>100</v>
      </c>
      <c r="B37" s="22"/>
      <c r="C37" s="22"/>
      <c r="D37" s="22"/>
      <c r="E37" s="22"/>
      <c r="F37" s="22"/>
      <c r="G37" s="23"/>
      <c r="H37" s="19">
        <f>H4+H10-H27</f>
        <v>21422.239999999874</v>
      </c>
      <c r="I37" s="24"/>
    </row>
    <row r="38" spans="1:9" x14ac:dyDescent="0.25">
      <c r="A38" s="21" t="s">
        <v>73</v>
      </c>
      <c r="B38" s="22"/>
      <c r="C38" s="22"/>
      <c r="D38" s="22"/>
      <c r="E38" s="22"/>
      <c r="F38" s="22"/>
      <c r="G38" s="23"/>
      <c r="H38" s="19">
        <f>H6+H8-H7</f>
        <v>525869.23</v>
      </c>
      <c r="I38" s="20"/>
    </row>
    <row r="39" spans="1:9" x14ac:dyDescent="0.25">
      <c r="A39" s="27" t="s">
        <v>59</v>
      </c>
      <c r="B39" s="22"/>
      <c r="C39" s="22"/>
      <c r="D39" s="22"/>
      <c r="E39" s="22"/>
      <c r="F39" s="22"/>
      <c r="G39" s="22"/>
      <c r="H39" s="19">
        <f>H31+H32-H33</f>
        <v>13293.119999999995</v>
      </c>
      <c r="I39" s="20"/>
    </row>
    <row r="40" spans="1:9" x14ac:dyDescent="0.25">
      <c r="A40" s="8"/>
      <c r="B40" s="9"/>
      <c r="C40" s="9"/>
      <c r="D40" s="9"/>
      <c r="E40" s="9"/>
      <c r="F40" s="9"/>
      <c r="G40" s="10"/>
      <c r="H40" s="8"/>
      <c r="I40" s="10"/>
    </row>
    <row r="41" spans="1:9" x14ac:dyDescent="0.25">
      <c r="A41" s="11" t="s">
        <v>31</v>
      </c>
      <c r="B41" s="12"/>
      <c r="C41" s="12"/>
      <c r="D41" s="12"/>
      <c r="E41" s="12"/>
      <c r="F41" s="12"/>
      <c r="G41" s="13"/>
      <c r="H41" s="14"/>
      <c r="I41" s="15"/>
    </row>
    <row r="42" spans="1:9" x14ac:dyDescent="0.25">
      <c r="A42" s="16" t="s">
        <v>32</v>
      </c>
      <c r="B42" s="17"/>
      <c r="C42" s="17"/>
      <c r="D42" s="17"/>
      <c r="E42" s="17"/>
      <c r="F42" s="17"/>
      <c r="G42" s="18"/>
      <c r="H42" s="19">
        <v>11.5</v>
      </c>
      <c r="I42" s="20"/>
    </row>
    <row r="43" spans="1:9" ht="15.75" thickBot="1" x14ac:dyDescent="0.3">
      <c r="A43" s="2" t="s">
        <v>33</v>
      </c>
      <c r="B43" s="3"/>
      <c r="C43" s="3"/>
      <c r="D43" s="3"/>
      <c r="E43" s="3"/>
      <c r="F43" s="3"/>
      <c r="G43" s="4"/>
      <c r="H43" s="5">
        <f>(H10+H32)/(H27+U34)*H42</f>
        <v>12.366016983830001</v>
      </c>
      <c r="I43" s="6"/>
    </row>
    <row r="46" spans="1:9" x14ac:dyDescent="0.25">
      <c r="A46" s="7" t="s">
        <v>34</v>
      </c>
      <c r="B46" s="7"/>
      <c r="C46" s="7"/>
      <c r="G46" s="7" t="s">
        <v>35</v>
      </c>
      <c r="H46" s="7"/>
      <c r="I46" s="7"/>
    </row>
  </sheetData>
  <mergeCells count="84"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  <mergeCell ref="A8:G8"/>
    <mergeCell ref="H8:I8"/>
    <mergeCell ref="A9:G9"/>
    <mergeCell ref="H9:I9"/>
    <mergeCell ref="A10:G10"/>
    <mergeCell ref="H10:I10"/>
    <mergeCell ref="A11:G11"/>
    <mergeCell ref="H11:I11"/>
    <mergeCell ref="A12:G12"/>
    <mergeCell ref="H12:I12"/>
    <mergeCell ref="A13:G13"/>
    <mergeCell ref="H13:I13"/>
    <mergeCell ref="A14:G14"/>
    <mergeCell ref="H14:I14"/>
    <mergeCell ref="A15:G16"/>
    <mergeCell ref="H15:I16"/>
    <mergeCell ref="A17:G17"/>
    <mergeCell ref="H17:I17"/>
    <mergeCell ref="A18:G18"/>
    <mergeCell ref="H18:I18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5:G35"/>
    <mergeCell ref="H35:I35"/>
    <mergeCell ref="A36:G36"/>
    <mergeCell ref="H36:I36"/>
    <mergeCell ref="A37:G37"/>
    <mergeCell ref="H37:I37"/>
    <mergeCell ref="A38:G38"/>
    <mergeCell ref="H38:I38"/>
    <mergeCell ref="A39:G39"/>
    <mergeCell ref="H39:I39"/>
    <mergeCell ref="A40:G40"/>
    <mergeCell ref="H40:I40"/>
    <mergeCell ref="A41:G41"/>
    <mergeCell ref="H41:I41"/>
    <mergeCell ref="A42:G42"/>
    <mergeCell ref="H42:I42"/>
    <mergeCell ref="A43:G43"/>
    <mergeCell ref="H43:I43"/>
    <mergeCell ref="A46:C46"/>
    <mergeCell ref="G46:I4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M14" sqref="M14"/>
    </sheetView>
  </sheetViews>
  <sheetFormatPr defaultRowHeight="15" x14ac:dyDescent="0.25"/>
  <sheetData>
    <row r="1" spans="1:9" ht="18.75" x14ac:dyDescent="0.3">
      <c r="A1" s="84" t="s">
        <v>163</v>
      </c>
      <c r="B1" s="84"/>
      <c r="C1" s="84"/>
      <c r="D1" s="84"/>
      <c r="E1" s="84"/>
      <c r="F1" s="84"/>
      <c r="G1" s="84"/>
      <c r="H1" s="84"/>
      <c r="I1" s="84"/>
    </row>
    <row r="2" spans="1:9" ht="15.75" thickBot="1" x14ac:dyDescent="0.3">
      <c r="C2" s="85" t="s">
        <v>46</v>
      </c>
      <c r="D2" s="85"/>
      <c r="E2" s="85"/>
      <c r="F2" s="85"/>
    </row>
    <row r="3" spans="1:9" ht="15.75" thickBot="1" x14ac:dyDescent="0.3">
      <c r="A3" s="58"/>
      <c r="B3" s="59"/>
      <c r="C3" s="59"/>
      <c r="D3" s="59"/>
      <c r="E3" s="59"/>
      <c r="F3" s="59"/>
      <c r="G3" s="60"/>
      <c r="H3" s="113" t="s">
        <v>2</v>
      </c>
      <c r="I3" s="114"/>
    </row>
    <row r="4" spans="1:9" x14ac:dyDescent="0.25">
      <c r="A4" s="21" t="s">
        <v>164</v>
      </c>
      <c r="B4" s="22"/>
      <c r="C4" s="22"/>
      <c r="D4" s="22"/>
      <c r="E4" s="22"/>
      <c r="F4" s="22"/>
      <c r="G4" s="23"/>
      <c r="H4" s="25">
        <v>248096.31</v>
      </c>
      <c r="I4" s="26"/>
    </row>
    <row r="5" spans="1:9" x14ac:dyDescent="0.25">
      <c r="A5" s="127"/>
      <c r="B5" s="128"/>
      <c r="C5" s="128"/>
      <c r="D5" s="128"/>
      <c r="E5" s="128"/>
      <c r="F5" s="128"/>
      <c r="G5" s="184"/>
      <c r="H5" s="14"/>
      <c r="I5" s="15"/>
    </row>
    <row r="6" spans="1:9" x14ac:dyDescent="0.25">
      <c r="A6" s="21" t="s">
        <v>165</v>
      </c>
      <c r="B6" s="22"/>
      <c r="C6" s="22"/>
      <c r="D6" s="22"/>
      <c r="E6" s="22"/>
      <c r="F6" s="22"/>
      <c r="G6" s="23"/>
      <c r="H6" s="19">
        <v>17323.5</v>
      </c>
      <c r="I6" s="20"/>
    </row>
    <row r="7" spans="1:9" x14ac:dyDescent="0.25">
      <c r="A7" s="81" t="s">
        <v>5</v>
      </c>
      <c r="B7" s="82"/>
      <c r="C7" s="82"/>
      <c r="D7" s="82"/>
      <c r="E7" s="82"/>
      <c r="F7" s="82"/>
      <c r="G7" s="83"/>
      <c r="H7" s="74">
        <v>79512.210000000006</v>
      </c>
      <c r="I7" s="75"/>
    </row>
    <row r="8" spans="1:9" x14ac:dyDescent="0.25">
      <c r="A8" s="81" t="s">
        <v>6</v>
      </c>
      <c r="B8" s="82"/>
      <c r="C8" s="82"/>
      <c r="D8" s="82"/>
      <c r="E8" s="82"/>
      <c r="F8" s="82"/>
      <c r="G8" s="83"/>
      <c r="H8" s="203">
        <v>69667.06</v>
      </c>
      <c r="I8" s="204"/>
    </row>
    <row r="9" spans="1:9" x14ac:dyDescent="0.25">
      <c r="A9" s="16" t="s">
        <v>7</v>
      </c>
      <c r="B9" s="17"/>
      <c r="C9" s="17"/>
      <c r="D9" s="17"/>
      <c r="E9" s="17"/>
      <c r="F9" s="17"/>
      <c r="G9" s="18"/>
      <c r="H9" s="61">
        <v>16080</v>
      </c>
      <c r="I9" s="62"/>
    </row>
    <row r="10" spans="1:9" ht="15.75" thickBot="1" x14ac:dyDescent="0.3">
      <c r="A10" s="63"/>
      <c r="B10" s="142"/>
      <c r="C10" s="142"/>
      <c r="D10" s="142"/>
      <c r="E10" s="142"/>
      <c r="F10" s="142"/>
      <c r="G10" s="64"/>
      <c r="H10" s="63"/>
      <c r="I10" s="64"/>
    </row>
    <row r="11" spans="1:9" ht="15.75" thickBot="1" x14ac:dyDescent="0.3">
      <c r="A11" s="53" t="s">
        <v>8</v>
      </c>
      <c r="B11" s="54"/>
      <c r="C11" s="54"/>
      <c r="D11" s="54"/>
      <c r="E11" s="54"/>
      <c r="F11" s="54"/>
      <c r="G11" s="55"/>
      <c r="H11" s="56">
        <f>H12+H13+H14+H15+H17+H18+H20+H21+H22+H23+H24+H25+H19</f>
        <v>143230.25999999998</v>
      </c>
      <c r="I11" s="71"/>
    </row>
    <row r="12" spans="1:9" x14ac:dyDescent="0.25">
      <c r="A12" s="45" t="s">
        <v>47</v>
      </c>
      <c r="B12" s="46"/>
      <c r="C12" s="46"/>
      <c r="D12" s="46"/>
      <c r="E12" s="46"/>
      <c r="F12" s="46"/>
      <c r="G12" s="47"/>
      <c r="H12" s="72">
        <v>4994.87</v>
      </c>
      <c r="I12" s="73"/>
    </row>
    <row r="13" spans="1:9" x14ac:dyDescent="0.25">
      <c r="A13" s="11" t="s">
        <v>10</v>
      </c>
      <c r="B13" s="12"/>
      <c r="C13" s="12"/>
      <c r="D13" s="12"/>
      <c r="E13" s="12"/>
      <c r="F13" s="12"/>
      <c r="G13" s="13"/>
      <c r="H13" s="14">
        <v>693.78</v>
      </c>
      <c r="I13" s="15"/>
    </row>
    <row r="14" spans="1:9" x14ac:dyDescent="0.25">
      <c r="A14" s="11" t="s">
        <v>11</v>
      </c>
      <c r="B14" s="12"/>
      <c r="C14" s="12"/>
      <c r="D14" s="12"/>
      <c r="E14" s="12"/>
      <c r="F14" s="12"/>
      <c r="G14" s="13"/>
      <c r="H14" s="14">
        <v>4301.1099999999997</v>
      </c>
      <c r="I14" s="15"/>
    </row>
    <row r="15" spans="1:9" x14ac:dyDescent="0.25">
      <c r="A15" s="65" t="s">
        <v>12</v>
      </c>
      <c r="B15" s="66"/>
      <c r="C15" s="66"/>
      <c r="D15" s="66"/>
      <c r="E15" s="66"/>
      <c r="F15" s="66"/>
      <c r="G15" s="67"/>
      <c r="H15" s="14"/>
      <c r="I15" s="15"/>
    </row>
    <row r="16" spans="1:9" x14ac:dyDescent="0.25">
      <c r="A16" s="65"/>
      <c r="B16" s="66"/>
      <c r="C16" s="66"/>
      <c r="D16" s="66"/>
      <c r="E16" s="66"/>
      <c r="F16" s="66"/>
      <c r="G16" s="67"/>
      <c r="H16" s="14"/>
      <c r="I16" s="15"/>
    </row>
    <row r="17" spans="1:9" x14ac:dyDescent="0.25">
      <c r="A17" s="11" t="s">
        <v>48</v>
      </c>
      <c r="B17" s="12"/>
      <c r="C17" s="12"/>
      <c r="D17" s="12"/>
      <c r="E17" s="12"/>
      <c r="F17" s="12"/>
      <c r="G17" s="13"/>
      <c r="H17" s="14">
        <v>12000</v>
      </c>
      <c r="I17" s="15"/>
    </row>
    <row r="18" spans="1:9" x14ac:dyDescent="0.25">
      <c r="A18" s="68" t="s">
        <v>13</v>
      </c>
      <c r="B18" s="69"/>
      <c r="C18" s="69"/>
      <c r="D18" s="69"/>
      <c r="E18" s="69"/>
      <c r="F18" s="69"/>
      <c r="G18" s="70"/>
      <c r="H18" s="14"/>
      <c r="I18" s="15"/>
    </row>
    <row r="19" spans="1:9" x14ac:dyDescent="0.25">
      <c r="A19" s="11" t="s">
        <v>14</v>
      </c>
      <c r="B19" s="12"/>
      <c r="C19" s="12"/>
      <c r="D19" s="12"/>
      <c r="E19" s="12"/>
      <c r="F19" s="12"/>
      <c r="G19" s="13"/>
      <c r="H19" s="93">
        <v>1490.4</v>
      </c>
      <c r="I19" s="94"/>
    </row>
    <row r="20" spans="1:9" x14ac:dyDescent="0.25">
      <c r="A20" s="16" t="s">
        <v>15</v>
      </c>
      <c r="B20" s="17"/>
      <c r="C20" s="17"/>
      <c r="D20" s="17"/>
      <c r="E20" s="17"/>
      <c r="F20" s="17"/>
      <c r="G20" s="18"/>
      <c r="H20" s="61">
        <v>4375</v>
      </c>
      <c r="I20" s="62"/>
    </row>
    <row r="21" spans="1:9" x14ac:dyDescent="0.25">
      <c r="A21" s="16" t="s">
        <v>16</v>
      </c>
      <c r="B21" s="17"/>
      <c r="C21" s="17"/>
      <c r="D21" s="17"/>
      <c r="E21" s="17"/>
      <c r="F21" s="17"/>
      <c r="G21" s="18"/>
      <c r="H21" s="63"/>
      <c r="I21" s="64"/>
    </row>
    <row r="22" spans="1:9" x14ac:dyDescent="0.25">
      <c r="A22" s="16" t="s">
        <v>17</v>
      </c>
      <c r="B22" s="17"/>
      <c r="C22" s="17"/>
      <c r="D22" s="17"/>
      <c r="E22" s="17"/>
      <c r="F22" s="17"/>
      <c r="G22" s="18"/>
      <c r="H22" s="91">
        <v>2369.5</v>
      </c>
      <c r="I22" s="92"/>
    </row>
    <row r="23" spans="1:9" x14ac:dyDescent="0.25">
      <c r="A23" s="16" t="s">
        <v>18</v>
      </c>
      <c r="B23" s="17"/>
      <c r="C23" s="17"/>
      <c r="D23" s="17"/>
      <c r="E23" s="17"/>
      <c r="F23" s="17"/>
      <c r="G23" s="18"/>
      <c r="H23" s="61">
        <v>34120.800000000003</v>
      </c>
      <c r="I23" s="62"/>
    </row>
    <row r="24" spans="1:9" x14ac:dyDescent="0.25">
      <c r="A24" s="16" t="s">
        <v>139</v>
      </c>
      <c r="B24" s="17"/>
      <c r="C24" s="17"/>
      <c r="D24" s="17"/>
      <c r="E24" s="17"/>
      <c r="F24" s="17"/>
      <c r="G24" s="18"/>
      <c r="H24" s="63">
        <v>60355.62</v>
      </c>
      <c r="I24" s="64"/>
    </row>
    <row r="25" spans="1:9" ht="15.75" thickBot="1" x14ac:dyDescent="0.3">
      <c r="A25" s="16" t="s">
        <v>20</v>
      </c>
      <c r="B25" s="17"/>
      <c r="C25" s="17"/>
      <c r="D25" s="17"/>
      <c r="E25" s="17"/>
      <c r="F25" s="17"/>
      <c r="G25" s="18"/>
      <c r="H25" s="51">
        <v>18529.18</v>
      </c>
      <c r="I25" s="52"/>
    </row>
    <row r="26" spans="1:9" ht="15.75" thickBot="1" x14ac:dyDescent="0.3">
      <c r="A26" s="53" t="s">
        <v>99</v>
      </c>
      <c r="B26" s="54"/>
      <c r="C26" s="54"/>
      <c r="D26" s="54"/>
      <c r="E26" s="54"/>
      <c r="F26" s="54"/>
      <c r="G26" s="55"/>
      <c r="H26" s="95">
        <v>140445.82999999999</v>
      </c>
      <c r="I26" s="96"/>
    </row>
    <row r="27" spans="1:9" ht="15.75" thickBot="1" x14ac:dyDescent="0.3">
      <c r="A27" s="58"/>
      <c r="B27" s="59"/>
      <c r="C27" s="59"/>
      <c r="D27" s="59"/>
      <c r="E27" s="59"/>
      <c r="F27" s="59"/>
      <c r="G27" s="60"/>
      <c r="H27" s="58"/>
      <c r="I27" s="60"/>
    </row>
    <row r="28" spans="1:9" ht="15.75" thickBot="1" x14ac:dyDescent="0.3">
      <c r="A28" s="33" t="s">
        <v>68</v>
      </c>
      <c r="B28" s="34"/>
      <c r="C28" s="34"/>
      <c r="D28" s="34"/>
      <c r="E28" s="34"/>
      <c r="F28" s="34"/>
      <c r="G28" s="35"/>
      <c r="H28" s="36">
        <v>0</v>
      </c>
      <c r="I28" s="37"/>
    </row>
    <row r="29" spans="1:9" ht="15.75" thickBot="1" x14ac:dyDescent="0.3">
      <c r="A29" s="100"/>
      <c r="B29" s="101"/>
      <c r="C29" s="101"/>
      <c r="D29" s="101"/>
      <c r="E29" s="101"/>
      <c r="F29" s="101"/>
      <c r="G29" s="102"/>
      <c r="H29" s="103"/>
      <c r="I29" s="104"/>
    </row>
    <row r="30" spans="1:9" ht="15.75" thickBot="1" x14ac:dyDescent="0.3">
      <c r="A30" s="33" t="s">
        <v>140</v>
      </c>
      <c r="B30" s="34"/>
      <c r="C30" s="34"/>
      <c r="D30" s="34"/>
      <c r="E30" s="34"/>
      <c r="F30" s="34"/>
      <c r="G30" s="35"/>
      <c r="H30" s="36">
        <v>5270.7</v>
      </c>
      <c r="I30" s="37"/>
    </row>
    <row r="31" spans="1:9" ht="15.75" thickBot="1" x14ac:dyDescent="0.3">
      <c r="A31" s="33" t="s">
        <v>25</v>
      </c>
      <c r="B31" s="34"/>
      <c r="C31" s="34"/>
      <c r="D31" s="34"/>
      <c r="E31" s="34"/>
      <c r="F31" s="34"/>
      <c r="G31" s="35"/>
      <c r="H31" s="36">
        <v>33622.199999999997</v>
      </c>
      <c r="I31" s="37"/>
    </row>
    <row r="32" spans="1:9" ht="15.75" thickBot="1" x14ac:dyDescent="0.3">
      <c r="A32" s="33" t="s">
        <v>26</v>
      </c>
      <c r="B32" s="34"/>
      <c r="C32" s="34"/>
      <c r="D32" s="34"/>
      <c r="E32" s="34"/>
      <c r="F32" s="34"/>
      <c r="G32" s="35"/>
      <c r="H32" s="36">
        <v>31670.74</v>
      </c>
      <c r="I32" s="37"/>
    </row>
    <row r="33" spans="1:9" ht="15.75" thickBot="1" x14ac:dyDescent="0.3">
      <c r="A33" s="113"/>
      <c r="B33" s="138"/>
      <c r="C33" s="138"/>
      <c r="D33" s="138"/>
      <c r="E33" s="138"/>
      <c r="F33" s="138"/>
      <c r="G33" s="114"/>
      <c r="H33" s="103"/>
      <c r="I33" s="104"/>
    </row>
    <row r="34" spans="1:9" ht="15.75" thickBot="1" x14ac:dyDescent="0.3">
      <c r="A34" s="135" t="s">
        <v>27</v>
      </c>
      <c r="B34" s="136"/>
      <c r="C34" s="136"/>
      <c r="D34" s="136"/>
      <c r="E34" s="136"/>
      <c r="F34" s="136"/>
      <c r="G34" s="137"/>
      <c r="H34" s="113">
        <f>H11+H28</f>
        <v>143230.25999999998</v>
      </c>
      <c r="I34" s="114"/>
    </row>
    <row r="35" spans="1:9" x14ac:dyDescent="0.25">
      <c r="A35" s="38"/>
      <c r="B35" s="39"/>
      <c r="C35" s="39"/>
      <c r="D35" s="39"/>
      <c r="E35" s="39"/>
      <c r="F35" s="39"/>
      <c r="G35" s="40"/>
      <c r="H35" s="163"/>
      <c r="I35" s="164"/>
    </row>
    <row r="36" spans="1:9" x14ac:dyDescent="0.25">
      <c r="A36" s="21" t="s">
        <v>166</v>
      </c>
      <c r="B36" s="22"/>
      <c r="C36" s="22"/>
      <c r="D36" s="22"/>
      <c r="E36" s="22"/>
      <c r="F36" s="22"/>
      <c r="G36" s="23"/>
      <c r="H36" s="25">
        <f>H4+H11-H26</f>
        <v>250880.73999999996</v>
      </c>
      <c r="I36" s="26"/>
    </row>
    <row r="37" spans="1:9" x14ac:dyDescent="0.25">
      <c r="A37" s="21" t="s">
        <v>84</v>
      </c>
      <c r="B37" s="22"/>
      <c r="C37" s="22"/>
      <c r="D37" s="22"/>
      <c r="E37" s="22"/>
      <c r="F37" s="22"/>
      <c r="G37" s="23"/>
      <c r="H37" s="19">
        <f>H6-H28+H8+H9-H7</f>
        <v>23558.349999999991</v>
      </c>
      <c r="I37" s="20"/>
    </row>
    <row r="38" spans="1:9" x14ac:dyDescent="0.25">
      <c r="A38" s="21" t="s">
        <v>127</v>
      </c>
      <c r="B38" s="22"/>
      <c r="C38" s="22"/>
      <c r="D38" s="22"/>
      <c r="E38" s="22"/>
      <c r="F38" s="22"/>
      <c r="G38" s="23"/>
      <c r="H38" s="19">
        <f>H30+H31-H32</f>
        <v>7222.1599999999926</v>
      </c>
      <c r="I38" s="20"/>
    </row>
    <row r="39" spans="1:9" x14ac:dyDescent="0.25">
      <c r="A39" s="76"/>
      <c r="B39" s="77"/>
      <c r="C39" s="77"/>
      <c r="D39" s="77"/>
      <c r="E39" s="77"/>
      <c r="F39" s="77"/>
      <c r="G39" s="24"/>
      <c r="H39" s="76"/>
      <c r="I39" s="24"/>
    </row>
    <row r="40" spans="1:9" x14ac:dyDescent="0.25">
      <c r="A40" s="11" t="s">
        <v>31</v>
      </c>
      <c r="B40" s="12"/>
      <c r="C40" s="12"/>
      <c r="D40" s="12"/>
      <c r="E40" s="12"/>
      <c r="F40" s="12"/>
      <c r="G40" s="13"/>
      <c r="H40" s="163"/>
      <c r="I40" s="164"/>
    </row>
    <row r="41" spans="1:9" x14ac:dyDescent="0.25">
      <c r="A41" s="16" t="s">
        <v>32</v>
      </c>
      <c r="B41" s="17"/>
      <c r="C41" s="17"/>
      <c r="D41" s="17"/>
      <c r="E41" s="17"/>
      <c r="F41" s="17"/>
      <c r="G41" s="18"/>
      <c r="H41" s="19">
        <v>11.5</v>
      </c>
      <c r="I41" s="20"/>
    </row>
    <row r="42" spans="1:9" ht="15.75" thickBot="1" x14ac:dyDescent="0.3">
      <c r="A42" s="2" t="s">
        <v>33</v>
      </c>
      <c r="B42" s="3"/>
      <c r="C42" s="3"/>
      <c r="D42" s="3"/>
      <c r="E42" s="3"/>
      <c r="F42" s="3"/>
      <c r="G42" s="4"/>
      <c r="H42" s="206">
        <f>(H7+H11+H31)/(H8+H9+H26+H32)*H41</f>
        <v>11.433150557137507</v>
      </c>
      <c r="I42" s="207"/>
    </row>
    <row r="45" spans="1:9" x14ac:dyDescent="0.25">
      <c r="A45" s="7" t="s">
        <v>34</v>
      </c>
      <c r="B45" s="7"/>
      <c r="C45" s="7"/>
      <c r="G45" s="7" t="s">
        <v>35</v>
      </c>
      <c r="H45" s="7"/>
      <c r="I45" s="7"/>
    </row>
  </sheetData>
  <mergeCells count="82">
    <mergeCell ref="A42:G42"/>
    <mergeCell ref="H42:I42"/>
    <mergeCell ref="A45:C45"/>
    <mergeCell ref="G45:I45"/>
    <mergeCell ref="A39:G39"/>
    <mergeCell ref="H39:I39"/>
    <mergeCell ref="A40:G40"/>
    <mergeCell ref="H40:I40"/>
    <mergeCell ref="A41:G41"/>
    <mergeCell ref="H41:I41"/>
    <mergeCell ref="A36:G36"/>
    <mergeCell ref="H36:I36"/>
    <mergeCell ref="A37:G37"/>
    <mergeCell ref="H37:I37"/>
    <mergeCell ref="A38:G38"/>
    <mergeCell ref="H38:I38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4:G14"/>
    <mergeCell ref="H14:I14"/>
    <mergeCell ref="A15:G16"/>
    <mergeCell ref="H15:I16"/>
    <mergeCell ref="A17:G17"/>
    <mergeCell ref="H17:I17"/>
    <mergeCell ref="A11:G11"/>
    <mergeCell ref="H11:I11"/>
    <mergeCell ref="A12:G12"/>
    <mergeCell ref="H12:I12"/>
    <mergeCell ref="A13:G13"/>
    <mergeCell ref="H13:I13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G49" sqref="G49"/>
    </sheetView>
  </sheetViews>
  <sheetFormatPr defaultRowHeight="15" x14ac:dyDescent="0.25"/>
  <sheetData>
    <row r="1" spans="1:9" ht="18.75" x14ac:dyDescent="0.3">
      <c r="A1" s="84" t="s">
        <v>45</v>
      </c>
      <c r="B1" s="84"/>
      <c r="C1" s="84"/>
      <c r="D1" s="84"/>
      <c r="E1" s="84"/>
      <c r="F1" s="84"/>
      <c r="G1" s="84"/>
      <c r="H1" s="84"/>
      <c r="I1" s="84"/>
    </row>
    <row r="2" spans="1:9" ht="15.75" thickBot="1" x14ac:dyDescent="0.3">
      <c r="C2" s="85" t="s">
        <v>46</v>
      </c>
      <c r="D2" s="85"/>
      <c r="E2" s="85"/>
      <c r="F2" s="85"/>
    </row>
    <row r="3" spans="1:9" ht="15.75" thickBot="1" x14ac:dyDescent="0.3">
      <c r="A3" s="58"/>
      <c r="B3" s="59"/>
      <c r="C3" s="59"/>
      <c r="D3" s="59"/>
      <c r="E3" s="59"/>
      <c r="F3" s="59"/>
      <c r="G3" s="60"/>
      <c r="H3" s="86" t="s">
        <v>2</v>
      </c>
      <c r="I3" s="87"/>
    </row>
    <row r="4" spans="1:9" x14ac:dyDescent="0.25">
      <c r="A4" s="88" t="s">
        <v>3</v>
      </c>
      <c r="B4" s="89"/>
      <c r="C4" s="89"/>
      <c r="D4" s="89"/>
      <c r="E4" s="89"/>
      <c r="F4" s="89"/>
      <c r="G4" s="90"/>
      <c r="H4" s="76">
        <v>99748.42</v>
      </c>
      <c r="I4" s="24"/>
    </row>
    <row r="5" spans="1:9" x14ac:dyDescent="0.25">
      <c r="A5" s="76"/>
      <c r="B5" s="77"/>
      <c r="C5" s="77"/>
      <c r="D5" s="77"/>
      <c r="E5" s="77"/>
      <c r="F5" s="77"/>
      <c r="G5" s="24"/>
      <c r="H5" s="63"/>
      <c r="I5" s="64"/>
    </row>
    <row r="6" spans="1:9" x14ac:dyDescent="0.25">
      <c r="A6" s="78" t="s">
        <v>4</v>
      </c>
      <c r="B6" s="79"/>
      <c r="C6" s="79"/>
      <c r="D6" s="79"/>
      <c r="E6" s="79"/>
      <c r="F6" s="79"/>
      <c r="G6" s="80"/>
      <c r="H6" s="19">
        <v>41538.83</v>
      </c>
      <c r="I6" s="20"/>
    </row>
    <row r="7" spans="1:9" x14ac:dyDescent="0.25">
      <c r="A7" s="81" t="s">
        <v>5</v>
      </c>
      <c r="B7" s="82"/>
      <c r="C7" s="82"/>
      <c r="D7" s="82"/>
      <c r="E7" s="82"/>
      <c r="F7" s="82"/>
      <c r="G7" s="83"/>
      <c r="H7" s="74">
        <v>274051.02</v>
      </c>
      <c r="I7" s="75"/>
    </row>
    <row r="8" spans="1:9" x14ac:dyDescent="0.25">
      <c r="A8" s="11" t="s">
        <v>6</v>
      </c>
      <c r="B8" s="12"/>
      <c r="C8" s="12"/>
      <c r="D8" s="12"/>
      <c r="E8" s="12"/>
      <c r="F8" s="12"/>
      <c r="G8" s="13"/>
      <c r="H8" s="74">
        <v>174897.39</v>
      </c>
      <c r="I8" s="75"/>
    </row>
    <row r="9" spans="1:9" x14ac:dyDescent="0.25">
      <c r="A9" s="11" t="s">
        <v>7</v>
      </c>
      <c r="B9" s="12"/>
      <c r="C9" s="12"/>
      <c r="D9" s="12"/>
      <c r="E9" s="12"/>
      <c r="F9" s="12"/>
      <c r="G9" s="13"/>
      <c r="H9" s="74">
        <v>0</v>
      </c>
      <c r="I9" s="75"/>
    </row>
    <row r="10" spans="1:9" ht="15.75" thickBot="1" x14ac:dyDescent="0.3">
      <c r="A10" s="76"/>
      <c r="B10" s="77"/>
      <c r="C10" s="77"/>
      <c r="D10" s="77"/>
      <c r="E10" s="77"/>
      <c r="F10" s="77"/>
      <c r="G10" s="24"/>
      <c r="H10" s="19"/>
      <c r="I10" s="20"/>
    </row>
    <row r="11" spans="1:9" ht="15.75" thickBot="1" x14ac:dyDescent="0.3">
      <c r="A11" s="53" t="s">
        <v>8</v>
      </c>
      <c r="B11" s="54"/>
      <c r="C11" s="54"/>
      <c r="D11" s="54"/>
      <c r="E11" s="54"/>
      <c r="F11" s="54"/>
      <c r="G11" s="55"/>
      <c r="H11" s="56">
        <f>SUM(H12:H26)</f>
        <v>467162.98</v>
      </c>
      <c r="I11" s="71"/>
    </row>
    <row r="12" spans="1:9" x14ac:dyDescent="0.25">
      <c r="A12" s="45" t="s">
        <v>47</v>
      </c>
      <c r="B12" s="46"/>
      <c r="C12" s="46"/>
      <c r="D12" s="46"/>
      <c r="E12" s="46"/>
      <c r="F12" s="46"/>
      <c r="G12" s="47"/>
      <c r="H12" s="97">
        <v>27154.6</v>
      </c>
      <c r="I12" s="98"/>
    </row>
    <row r="13" spans="1:9" x14ac:dyDescent="0.25">
      <c r="A13" s="11" t="s">
        <v>10</v>
      </c>
      <c r="B13" s="12"/>
      <c r="C13" s="12"/>
      <c r="D13" s="12"/>
      <c r="E13" s="12"/>
      <c r="F13" s="12"/>
      <c r="G13" s="13"/>
      <c r="H13" s="93">
        <v>693.78</v>
      </c>
      <c r="I13" s="94"/>
    </row>
    <row r="14" spans="1:9" x14ac:dyDescent="0.25">
      <c r="A14" s="11" t="s">
        <v>11</v>
      </c>
      <c r="B14" s="12"/>
      <c r="C14" s="12"/>
      <c r="D14" s="12"/>
      <c r="E14" s="12"/>
      <c r="F14" s="12"/>
      <c r="G14" s="13"/>
      <c r="H14" s="93">
        <v>6197.11</v>
      </c>
      <c r="I14" s="94"/>
    </row>
    <row r="15" spans="1:9" x14ac:dyDescent="0.25">
      <c r="A15" s="65" t="s">
        <v>12</v>
      </c>
      <c r="B15" s="66"/>
      <c r="C15" s="66"/>
      <c r="D15" s="66"/>
      <c r="E15" s="66"/>
      <c r="F15" s="66"/>
      <c r="G15" s="67"/>
      <c r="H15" s="93"/>
      <c r="I15" s="94"/>
    </row>
    <row r="16" spans="1:9" x14ac:dyDescent="0.25">
      <c r="A16" s="65"/>
      <c r="B16" s="66"/>
      <c r="C16" s="66"/>
      <c r="D16" s="66"/>
      <c r="E16" s="66"/>
      <c r="F16" s="66"/>
      <c r="G16" s="67"/>
      <c r="H16" s="93"/>
      <c r="I16" s="94"/>
    </row>
    <row r="17" spans="1:9" x14ac:dyDescent="0.25">
      <c r="A17" s="11" t="s">
        <v>48</v>
      </c>
      <c r="B17" s="12"/>
      <c r="C17" s="12"/>
      <c r="D17" s="12"/>
      <c r="E17" s="12"/>
      <c r="F17" s="12"/>
      <c r="G17" s="13"/>
      <c r="H17" s="93">
        <v>6000</v>
      </c>
      <c r="I17" s="94"/>
    </row>
    <row r="18" spans="1:9" x14ac:dyDescent="0.25">
      <c r="A18" s="11" t="s">
        <v>49</v>
      </c>
      <c r="B18" s="12"/>
      <c r="C18" s="12"/>
      <c r="D18" s="12"/>
      <c r="E18" s="12"/>
      <c r="F18" s="12"/>
      <c r="G18" s="13"/>
      <c r="H18" s="93"/>
      <c r="I18" s="94"/>
    </row>
    <row r="19" spans="1:9" x14ac:dyDescent="0.25">
      <c r="A19" s="68" t="s">
        <v>13</v>
      </c>
      <c r="B19" s="69"/>
      <c r="C19" s="69"/>
      <c r="D19" s="69"/>
      <c r="E19" s="69"/>
      <c r="F19" s="69"/>
      <c r="G19" s="70"/>
      <c r="H19" s="93"/>
      <c r="I19" s="94"/>
    </row>
    <row r="20" spans="1:9" x14ac:dyDescent="0.25">
      <c r="A20" s="11" t="s">
        <v>14</v>
      </c>
      <c r="B20" s="12"/>
      <c r="C20" s="12"/>
      <c r="D20" s="12"/>
      <c r="E20" s="12"/>
      <c r="F20" s="12"/>
      <c r="G20" s="13"/>
      <c r="H20" s="61">
        <v>7278.4</v>
      </c>
      <c r="I20" s="62"/>
    </row>
    <row r="21" spans="1:9" x14ac:dyDescent="0.25">
      <c r="A21" s="16" t="s">
        <v>15</v>
      </c>
      <c r="B21" s="17"/>
      <c r="C21" s="17"/>
      <c r="D21" s="17"/>
      <c r="E21" s="17"/>
      <c r="F21" s="17"/>
      <c r="G21" s="18"/>
      <c r="H21" s="61">
        <v>6545</v>
      </c>
      <c r="I21" s="62"/>
    </row>
    <row r="22" spans="1:9" x14ac:dyDescent="0.25">
      <c r="A22" s="16" t="s">
        <v>16</v>
      </c>
      <c r="B22" s="17"/>
      <c r="C22" s="17"/>
      <c r="D22" s="17"/>
      <c r="E22" s="17"/>
      <c r="F22" s="17"/>
      <c r="G22" s="18"/>
      <c r="H22" s="61"/>
      <c r="I22" s="62"/>
    </row>
    <row r="23" spans="1:9" x14ac:dyDescent="0.25">
      <c r="A23" s="16" t="s">
        <v>17</v>
      </c>
      <c r="B23" s="17"/>
      <c r="C23" s="17"/>
      <c r="D23" s="17"/>
      <c r="E23" s="17"/>
      <c r="F23" s="17"/>
      <c r="G23" s="18"/>
      <c r="H23" s="91">
        <v>10191</v>
      </c>
      <c r="I23" s="92"/>
    </row>
    <row r="24" spans="1:9" x14ac:dyDescent="0.25">
      <c r="A24" s="16" t="s">
        <v>18</v>
      </c>
      <c r="B24" s="17"/>
      <c r="C24" s="17"/>
      <c r="D24" s="17"/>
      <c r="E24" s="17"/>
      <c r="F24" s="17"/>
      <c r="G24" s="18"/>
      <c r="H24" s="61">
        <v>73032</v>
      </c>
      <c r="I24" s="62"/>
    </row>
    <row r="25" spans="1:9" x14ac:dyDescent="0.25">
      <c r="A25" s="16" t="s">
        <v>19</v>
      </c>
      <c r="B25" s="17"/>
      <c r="C25" s="17"/>
      <c r="D25" s="17"/>
      <c r="E25" s="17"/>
      <c r="F25" s="17"/>
      <c r="G25" s="18"/>
      <c r="H25" s="61">
        <v>252541</v>
      </c>
      <c r="I25" s="62"/>
    </row>
    <row r="26" spans="1:9" ht="15.75" thickBot="1" x14ac:dyDescent="0.3">
      <c r="A26" s="16" t="s">
        <v>20</v>
      </c>
      <c r="B26" s="17"/>
      <c r="C26" s="17"/>
      <c r="D26" s="17"/>
      <c r="E26" s="17"/>
      <c r="F26" s="17"/>
      <c r="G26" s="18"/>
      <c r="H26" s="91">
        <v>77530.09</v>
      </c>
      <c r="I26" s="92"/>
    </row>
    <row r="27" spans="1:9" ht="15.75" thickBot="1" x14ac:dyDescent="0.3">
      <c r="A27" s="53" t="s">
        <v>21</v>
      </c>
      <c r="B27" s="54"/>
      <c r="C27" s="54"/>
      <c r="D27" s="54"/>
      <c r="E27" s="54"/>
      <c r="F27" s="54"/>
      <c r="G27" s="55"/>
      <c r="H27" s="95">
        <v>330338.34000000003</v>
      </c>
      <c r="I27" s="96"/>
    </row>
    <row r="28" spans="1:9" ht="15.75" thickBot="1" x14ac:dyDescent="0.3">
      <c r="A28" s="58"/>
      <c r="B28" s="59"/>
      <c r="C28" s="59"/>
      <c r="D28" s="59"/>
      <c r="E28" s="59"/>
      <c r="F28" s="59"/>
      <c r="G28" s="60"/>
      <c r="H28" s="58"/>
      <c r="I28" s="60"/>
    </row>
    <row r="29" spans="1:9" ht="15.75" thickBot="1" x14ac:dyDescent="0.3">
      <c r="A29" s="33" t="s">
        <v>22</v>
      </c>
      <c r="B29" s="34"/>
      <c r="C29" s="34"/>
      <c r="D29" s="34"/>
      <c r="E29" s="34"/>
      <c r="F29" s="34"/>
      <c r="G29" s="35"/>
      <c r="H29" s="36">
        <v>0</v>
      </c>
      <c r="I29" s="37"/>
    </row>
    <row r="30" spans="1:9" x14ac:dyDescent="0.25">
      <c r="A30" s="45" t="s">
        <v>23</v>
      </c>
      <c r="B30" s="46"/>
      <c r="C30" s="46"/>
      <c r="D30" s="46"/>
      <c r="E30" s="46"/>
      <c r="F30" s="46"/>
      <c r="G30" s="47"/>
      <c r="H30" s="41"/>
      <c r="I30" s="42"/>
    </row>
    <row r="31" spans="1:9" ht="15.75" thickBot="1" x14ac:dyDescent="0.3">
      <c r="A31" s="28"/>
      <c r="B31" s="29"/>
      <c r="C31" s="29"/>
      <c r="D31" s="29"/>
      <c r="E31" s="29"/>
      <c r="F31" s="29"/>
      <c r="G31" s="30"/>
      <c r="H31" s="31"/>
      <c r="I31" s="32"/>
    </row>
    <row r="32" spans="1:9" ht="15.75" thickBot="1" x14ac:dyDescent="0.3">
      <c r="A32" s="33" t="s">
        <v>27</v>
      </c>
      <c r="B32" s="34"/>
      <c r="C32" s="34"/>
      <c r="D32" s="34"/>
      <c r="E32" s="34"/>
      <c r="F32" s="34"/>
      <c r="G32" s="35"/>
      <c r="H32" s="36">
        <f>H11+H29</f>
        <v>467162.98</v>
      </c>
      <c r="I32" s="37"/>
    </row>
    <row r="33" spans="1:9" x14ac:dyDescent="0.25">
      <c r="A33" s="38"/>
      <c r="B33" s="39"/>
      <c r="C33" s="39"/>
      <c r="D33" s="39"/>
      <c r="E33" s="39"/>
      <c r="F33" s="39"/>
      <c r="G33" s="40"/>
      <c r="H33" s="41"/>
      <c r="I33" s="42"/>
    </row>
    <row r="34" spans="1:9" x14ac:dyDescent="0.25">
      <c r="A34" s="21" t="s">
        <v>50</v>
      </c>
      <c r="B34" s="22"/>
      <c r="C34" s="22"/>
      <c r="D34" s="22"/>
      <c r="E34" s="22"/>
      <c r="F34" s="22"/>
      <c r="G34" s="23"/>
      <c r="H34" s="19">
        <f>H4+H11-H27</f>
        <v>236573.06</v>
      </c>
      <c r="I34" s="24"/>
    </row>
    <row r="35" spans="1:9" x14ac:dyDescent="0.25">
      <c r="A35" s="21" t="s">
        <v>51</v>
      </c>
      <c r="B35" s="22"/>
      <c r="C35" s="22"/>
      <c r="D35" s="22"/>
      <c r="E35" s="22"/>
      <c r="F35" s="22"/>
      <c r="G35" s="23"/>
      <c r="H35" s="25">
        <f>H6+H7-H8</f>
        <v>140692.46000000002</v>
      </c>
      <c r="I35" s="26"/>
    </row>
    <row r="36" spans="1:9" x14ac:dyDescent="0.25">
      <c r="A36" s="8"/>
      <c r="B36" s="9"/>
      <c r="C36" s="9"/>
      <c r="D36" s="9"/>
      <c r="E36" s="9"/>
      <c r="F36" s="9"/>
      <c r="G36" s="10"/>
      <c r="H36" s="8"/>
      <c r="I36" s="10"/>
    </row>
    <row r="37" spans="1:9" x14ac:dyDescent="0.25">
      <c r="A37" s="11" t="s">
        <v>31</v>
      </c>
      <c r="B37" s="12"/>
      <c r="C37" s="12"/>
      <c r="D37" s="12"/>
      <c r="E37" s="12"/>
      <c r="F37" s="12"/>
      <c r="G37" s="13"/>
      <c r="H37" s="14"/>
      <c r="I37" s="15"/>
    </row>
    <row r="38" spans="1:9" x14ac:dyDescent="0.25">
      <c r="A38" s="16" t="s">
        <v>32</v>
      </c>
      <c r="B38" s="17"/>
      <c r="C38" s="17"/>
      <c r="D38" s="17"/>
      <c r="E38" s="17"/>
      <c r="F38" s="17"/>
      <c r="G38" s="18"/>
      <c r="H38" s="19">
        <v>20</v>
      </c>
      <c r="I38" s="20"/>
    </row>
    <row r="39" spans="1:9" ht="15.75" thickBot="1" x14ac:dyDescent="0.3">
      <c r="A39" s="2" t="s">
        <v>33</v>
      </c>
      <c r="B39" s="3"/>
      <c r="C39" s="3"/>
      <c r="D39" s="3"/>
      <c r="E39" s="3"/>
      <c r="F39" s="3"/>
      <c r="G39" s="4"/>
      <c r="H39" s="5">
        <f>(H7+H11)/(H8+H27)*H38</f>
        <v>29.341313608204231</v>
      </c>
      <c r="I39" s="6"/>
    </row>
    <row r="42" spans="1:9" x14ac:dyDescent="0.25">
      <c r="A42" s="7" t="s">
        <v>34</v>
      </c>
      <c r="B42" s="7"/>
      <c r="C42" s="7"/>
      <c r="G42" s="7" t="s">
        <v>35</v>
      </c>
      <c r="H42" s="7"/>
      <c r="I42" s="7"/>
    </row>
  </sheetData>
  <mergeCells count="76"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  <mergeCell ref="A8:G8"/>
    <mergeCell ref="H8:I8"/>
    <mergeCell ref="A9:G9"/>
    <mergeCell ref="H9:I9"/>
    <mergeCell ref="A10:G10"/>
    <mergeCell ref="H10:I10"/>
    <mergeCell ref="A11:G11"/>
    <mergeCell ref="H11:I11"/>
    <mergeCell ref="A12:G12"/>
    <mergeCell ref="H12:I12"/>
    <mergeCell ref="A13:G13"/>
    <mergeCell ref="H13:I13"/>
    <mergeCell ref="A14:G14"/>
    <mergeCell ref="H14:I14"/>
    <mergeCell ref="A15:G16"/>
    <mergeCell ref="H15:I16"/>
    <mergeCell ref="A17:G17"/>
    <mergeCell ref="H17:I17"/>
    <mergeCell ref="A18:G18"/>
    <mergeCell ref="H18:I18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5:G35"/>
    <mergeCell ref="H35:I35"/>
    <mergeCell ref="A39:G39"/>
    <mergeCell ref="H39:I39"/>
    <mergeCell ref="A42:C42"/>
    <mergeCell ref="G42:I42"/>
    <mergeCell ref="A36:G36"/>
    <mergeCell ref="H36:I36"/>
    <mergeCell ref="A37:G37"/>
    <mergeCell ref="H37:I37"/>
    <mergeCell ref="A38:G38"/>
    <mergeCell ref="H38:I38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L20" sqref="L20"/>
    </sheetView>
  </sheetViews>
  <sheetFormatPr defaultRowHeight="15" x14ac:dyDescent="0.25"/>
  <sheetData>
    <row r="1" spans="1:9" ht="18.75" x14ac:dyDescent="0.3">
      <c r="A1" s="84" t="s">
        <v>167</v>
      </c>
      <c r="B1" s="84"/>
      <c r="C1" s="84"/>
      <c r="D1" s="84"/>
      <c r="E1" s="84"/>
      <c r="F1" s="84"/>
      <c r="G1" s="84"/>
      <c r="H1" s="84"/>
      <c r="I1" s="84"/>
    </row>
    <row r="2" spans="1:9" ht="15.75" thickBot="1" x14ac:dyDescent="0.3">
      <c r="C2" s="85" t="s">
        <v>62</v>
      </c>
      <c r="D2" s="85"/>
      <c r="E2" s="85"/>
      <c r="F2" s="85"/>
    </row>
    <row r="3" spans="1:9" ht="15.75" thickBot="1" x14ac:dyDescent="0.3">
      <c r="A3" s="58"/>
      <c r="B3" s="59"/>
      <c r="C3" s="59"/>
      <c r="D3" s="59"/>
      <c r="E3" s="59"/>
      <c r="F3" s="59"/>
      <c r="G3" s="60"/>
      <c r="H3" s="113" t="s">
        <v>2</v>
      </c>
      <c r="I3" s="114"/>
    </row>
    <row r="4" spans="1:9" x14ac:dyDescent="0.25">
      <c r="A4" s="21" t="s">
        <v>67</v>
      </c>
      <c r="B4" s="22"/>
      <c r="C4" s="22"/>
      <c r="D4" s="22"/>
      <c r="E4" s="22"/>
      <c r="F4" s="22"/>
      <c r="G4" s="22"/>
      <c r="H4" s="25">
        <v>155649.54999999999</v>
      </c>
      <c r="I4" s="116"/>
    </row>
    <row r="5" spans="1:9" x14ac:dyDescent="0.25">
      <c r="A5" s="76"/>
      <c r="B5" s="77"/>
      <c r="C5" s="77"/>
      <c r="D5" s="77"/>
      <c r="E5" s="77"/>
      <c r="F5" s="77"/>
      <c r="G5" s="24"/>
      <c r="H5" s="76"/>
      <c r="I5" s="24"/>
    </row>
    <row r="6" spans="1:9" x14ac:dyDescent="0.25">
      <c r="A6" s="21" t="s">
        <v>71</v>
      </c>
      <c r="B6" s="22"/>
      <c r="C6" s="22"/>
      <c r="D6" s="22"/>
      <c r="E6" s="22"/>
      <c r="F6" s="22"/>
      <c r="G6" s="23"/>
      <c r="H6" s="76">
        <v>3762.64</v>
      </c>
      <c r="I6" s="24"/>
    </row>
    <row r="7" spans="1:9" x14ac:dyDescent="0.25">
      <c r="A7" s="81" t="s">
        <v>5</v>
      </c>
      <c r="B7" s="82"/>
      <c r="C7" s="82"/>
      <c r="D7" s="82"/>
      <c r="E7" s="82"/>
      <c r="F7" s="82"/>
      <c r="G7" s="83"/>
      <c r="H7" s="74">
        <v>189325.62</v>
      </c>
      <c r="I7" s="75"/>
    </row>
    <row r="8" spans="1:9" x14ac:dyDescent="0.25">
      <c r="A8" s="16" t="s">
        <v>6</v>
      </c>
      <c r="B8" s="17"/>
      <c r="C8" s="17"/>
      <c r="D8" s="17"/>
      <c r="E8" s="17"/>
      <c r="F8" s="17"/>
      <c r="G8" s="18"/>
      <c r="H8" s="14">
        <v>165635.29</v>
      </c>
      <c r="I8" s="15"/>
    </row>
    <row r="9" spans="1:9" x14ac:dyDescent="0.25">
      <c r="A9" s="11" t="s">
        <v>7</v>
      </c>
      <c r="B9" s="12"/>
      <c r="C9" s="12"/>
      <c r="D9" s="12"/>
      <c r="E9" s="12"/>
      <c r="F9" s="12"/>
      <c r="G9" s="13"/>
      <c r="H9" s="61">
        <v>4080</v>
      </c>
      <c r="I9" s="62"/>
    </row>
    <row r="10" spans="1:9" ht="15.75" thickBot="1" x14ac:dyDescent="0.3">
      <c r="A10" s="16"/>
      <c r="B10" s="17"/>
      <c r="C10" s="17"/>
      <c r="D10" s="17"/>
      <c r="E10" s="17"/>
      <c r="F10" s="17"/>
      <c r="G10" s="18"/>
      <c r="H10" s="63"/>
      <c r="I10" s="64"/>
    </row>
    <row r="11" spans="1:9" ht="15.75" thickBot="1" x14ac:dyDescent="0.3">
      <c r="A11" s="53" t="s">
        <v>168</v>
      </c>
      <c r="B11" s="54"/>
      <c r="C11" s="54"/>
      <c r="D11" s="54"/>
      <c r="E11" s="54"/>
      <c r="F11" s="54"/>
      <c r="G11" s="141"/>
      <c r="H11" s="56">
        <f>H12+H13+H14+H15+H17+H18+H20+H21+H22+H23+H24+H25+H19</f>
        <v>289312.62</v>
      </c>
      <c r="I11" s="71"/>
    </row>
    <row r="12" spans="1:9" x14ac:dyDescent="0.25">
      <c r="A12" s="45" t="s">
        <v>108</v>
      </c>
      <c r="B12" s="46"/>
      <c r="C12" s="46"/>
      <c r="D12" s="46"/>
      <c r="E12" s="46"/>
      <c r="F12" s="46"/>
      <c r="G12" s="46"/>
      <c r="H12" s="72">
        <v>9797.0499999999993</v>
      </c>
      <c r="I12" s="73"/>
    </row>
    <row r="13" spans="1:9" x14ac:dyDescent="0.25">
      <c r="A13" s="11" t="s">
        <v>10</v>
      </c>
      <c r="B13" s="12"/>
      <c r="C13" s="12"/>
      <c r="D13" s="12"/>
      <c r="E13" s="12"/>
      <c r="F13" s="12"/>
      <c r="G13" s="129"/>
      <c r="H13" s="14">
        <v>693.78</v>
      </c>
      <c r="I13" s="15"/>
    </row>
    <row r="14" spans="1:9" x14ac:dyDescent="0.25">
      <c r="A14" s="11" t="s">
        <v>11</v>
      </c>
      <c r="B14" s="12"/>
      <c r="C14" s="12"/>
      <c r="D14" s="12"/>
      <c r="E14" s="12"/>
      <c r="F14" s="12"/>
      <c r="G14" s="129"/>
      <c r="H14" s="14">
        <v>4301.1099999999997</v>
      </c>
      <c r="I14" s="15"/>
    </row>
    <row r="15" spans="1:9" x14ac:dyDescent="0.25">
      <c r="A15" s="65" t="s">
        <v>12</v>
      </c>
      <c r="B15" s="66"/>
      <c r="C15" s="66"/>
      <c r="D15" s="66"/>
      <c r="E15" s="66"/>
      <c r="F15" s="66"/>
      <c r="G15" s="140"/>
      <c r="H15" s="14"/>
      <c r="I15" s="15"/>
    </row>
    <row r="16" spans="1:9" x14ac:dyDescent="0.25">
      <c r="A16" s="65"/>
      <c r="B16" s="66"/>
      <c r="C16" s="66"/>
      <c r="D16" s="66"/>
      <c r="E16" s="66"/>
      <c r="F16" s="66"/>
      <c r="G16" s="140"/>
      <c r="H16" s="14"/>
      <c r="I16" s="15"/>
    </row>
    <row r="17" spans="1:9" x14ac:dyDescent="0.25">
      <c r="A17" s="11" t="s">
        <v>48</v>
      </c>
      <c r="B17" s="12"/>
      <c r="C17" s="12"/>
      <c r="D17" s="12"/>
      <c r="E17" s="12"/>
      <c r="F17" s="12"/>
      <c r="G17" s="129"/>
      <c r="H17" s="14">
        <v>6000</v>
      </c>
      <c r="I17" s="15"/>
    </row>
    <row r="18" spans="1:9" x14ac:dyDescent="0.25">
      <c r="A18" s="259" t="s">
        <v>13</v>
      </c>
      <c r="B18" s="260"/>
      <c r="C18" s="260"/>
      <c r="D18" s="260"/>
      <c r="E18" s="260"/>
      <c r="F18" s="260"/>
      <c r="G18" s="268"/>
      <c r="H18" s="14"/>
      <c r="I18" s="15"/>
    </row>
    <row r="19" spans="1:9" x14ac:dyDescent="0.25">
      <c r="A19" s="11" t="s">
        <v>14</v>
      </c>
      <c r="B19" s="12"/>
      <c r="C19" s="12"/>
      <c r="D19" s="12"/>
      <c r="E19" s="12"/>
      <c r="F19" s="12"/>
      <c r="G19" s="13"/>
      <c r="H19" s="61">
        <v>5905.44</v>
      </c>
      <c r="I19" s="62"/>
    </row>
    <row r="20" spans="1:9" x14ac:dyDescent="0.25">
      <c r="A20" s="16" t="s">
        <v>15</v>
      </c>
      <c r="B20" s="17"/>
      <c r="C20" s="17"/>
      <c r="D20" s="17"/>
      <c r="E20" s="17"/>
      <c r="F20" s="17"/>
      <c r="G20" s="17"/>
      <c r="H20" s="61">
        <v>1360</v>
      </c>
      <c r="I20" s="62"/>
    </row>
    <row r="21" spans="1:9" x14ac:dyDescent="0.25">
      <c r="A21" s="16" t="s">
        <v>16</v>
      </c>
      <c r="B21" s="17"/>
      <c r="C21" s="17"/>
      <c r="D21" s="17"/>
      <c r="E21" s="17"/>
      <c r="F21" s="17"/>
      <c r="G21" s="17"/>
      <c r="H21" s="63"/>
      <c r="I21" s="64"/>
    </row>
    <row r="22" spans="1:9" x14ac:dyDescent="0.25">
      <c r="A22" s="16" t="s">
        <v>17</v>
      </c>
      <c r="B22" s="17"/>
      <c r="C22" s="17"/>
      <c r="D22" s="17"/>
      <c r="E22" s="17"/>
      <c r="F22" s="17"/>
      <c r="G22" s="17"/>
      <c r="H22" s="51">
        <v>7233.14</v>
      </c>
      <c r="I22" s="52"/>
    </row>
    <row r="23" spans="1:9" x14ac:dyDescent="0.25">
      <c r="A23" s="16" t="s">
        <v>18</v>
      </c>
      <c r="B23" s="17"/>
      <c r="C23" s="17"/>
      <c r="D23" s="17"/>
      <c r="E23" s="17"/>
      <c r="F23" s="17"/>
      <c r="G23" s="17"/>
      <c r="H23" s="63">
        <v>57088.800000000003</v>
      </c>
      <c r="I23" s="64"/>
    </row>
    <row r="24" spans="1:9" x14ac:dyDescent="0.25">
      <c r="A24" s="16" t="s">
        <v>19</v>
      </c>
      <c r="B24" s="17"/>
      <c r="C24" s="17"/>
      <c r="D24" s="17"/>
      <c r="E24" s="17"/>
      <c r="F24" s="17"/>
      <c r="G24" s="17"/>
      <c r="H24" s="63">
        <v>150675.82</v>
      </c>
      <c r="I24" s="64"/>
    </row>
    <row r="25" spans="1:9" ht="15.75" thickBot="1" x14ac:dyDescent="0.3">
      <c r="A25" s="16" t="s">
        <v>20</v>
      </c>
      <c r="B25" s="17"/>
      <c r="C25" s="17"/>
      <c r="D25" s="17"/>
      <c r="E25" s="17"/>
      <c r="F25" s="17"/>
      <c r="G25" s="17"/>
      <c r="H25" s="51">
        <v>46257.48</v>
      </c>
      <c r="I25" s="52"/>
    </row>
    <row r="26" spans="1:9" ht="15.75" thickBot="1" x14ac:dyDescent="0.3">
      <c r="A26" s="53" t="s">
        <v>21</v>
      </c>
      <c r="B26" s="54"/>
      <c r="C26" s="54"/>
      <c r="D26" s="54"/>
      <c r="E26" s="54"/>
      <c r="F26" s="54"/>
      <c r="G26" s="55"/>
      <c r="H26" s="95">
        <v>288844.37</v>
      </c>
      <c r="I26" s="96"/>
    </row>
    <row r="27" spans="1:9" ht="15.75" thickBot="1" x14ac:dyDescent="0.3">
      <c r="A27" s="58"/>
      <c r="B27" s="59"/>
      <c r="C27" s="59"/>
      <c r="D27" s="59"/>
      <c r="E27" s="59"/>
      <c r="F27" s="59"/>
      <c r="G27" s="60"/>
      <c r="H27" s="58"/>
      <c r="I27" s="60"/>
    </row>
    <row r="28" spans="1:9" ht="15.75" thickBot="1" x14ac:dyDescent="0.3">
      <c r="A28" s="33" t="s">
        <v>68</v>
      </c>
      <c r="B28" s="308"/>
      <c r="C28" s="308"/>
      <c r="D28" s="308"/>
      <c r="E28" s="308"/>
      <c r="F28" s="308"/>
      <c r="G28" s="309"/>
      <c r="H28" s="36">
        <v>0</v>
      </c>
      <c r="I28" s="37"/>
    </row>
    <row r="29" spans="1:9" ht="15.75" thickBot="1" x14ac:dyDescent="0.3">
      <c r="A29" s="310"/>
      <c r="B29" s="311"/>
      <c r="C29" s="311"/>
      <c r="D29" s="311"/>
      <c r="E29" s="311"/>
      <c r="F29" s="311"/>
      <c r="G29" s="312"/>
      <c r="H29" s="91"/>
      <c r="I29" s="92"/>
    </row>
    <row r="30" spans="1:9" x14ac:dyDescent="0.25">
      <c r="A30" s="224" t="s">
        <v>24</v>
      </c>
      <c r="B30" s="225"/>
      <c r="C30" s="225"/>
      <c r="D30" s="225"/>
      <c r="E30" s="225"/>
      <c r="F30" s="225"/>
      <c r="G30" s="226"/>
      <c r="H30" s="120">
        <v>12612.92</v>
      </c>
      <c r="I30" s="121"/>
    </row>
    <row r="31" spans="1:9" x14ac:dyDescent="0.25">
      <c r="A31" s="21" t="s">
        <v>25</v>
      </c>
      <c r="B31" s="22"/>
      <c r="C31" s="22"/>
      <c r="D31" s="22"/>
      <c r="E31" s="22"/>
      <c r="F31" s="22"/>
      <c r="G31" s="23"/>
      <c r="H31" s="19">
        <v>57645</v>
      </c>
      <c r="I31" s="20"/>
    </row>
    <row r="32" spans="1:9" ht="15.75" thickBot="1" x14ac:dyDescent="0.3">
      <c r="A32" s="117" t="s">
        <v>26</v>
      </c>
      <c r="B32" s="118"/>
      <c r="C32" s="118"/>
      <c r="D32" s="118"/>
      <c r="E32" s="118"/>
      <c r="F32" s="118"/>
      <c r="G32" s="119"/>
      <c r="H32" s="161">
        <v>54793.4</v>
      </c>
      <c r="I32" s="162"/>
    </row>
    <row r="33" spans="1:9" ht="15.75" thickBot="1" x14ac:dyDescent="0.3">
      <c r="A33" s="313"/>
      <c r="B33" s="314"/>
      <c r="C33" s="314"/>
      <c r="D33" s="314"/>
      <c r="E33" s="314"/>
      <c r="F33" s="314"/>
      <c r="G33" s="315"/>
      <c r="H33" s="231"/>
      <c r="I33" s="232"/>
    </row>
    <row r="34" spans="1:9" ht="15.75" thickBot="1" x14ac:dyDescent="0.3">
      <c r="A34" s="135" t="s">
        <v>27</v>
      </c>
      <c r="B34" s="136"/>
      <c r="C34" s="136"/>
      <c r="D34" s="136"/>
      <c r="E34" s="136"/>
      <c r="F34" s="136"/>
      <c r="G34" s="136"/>
      <c r="H34" s="36">
        <f>H11+H28</f>
        <v>289312.62</v>
      </c>
      <c r="I34" s="37"/>
    </row>
    <row r="35" spans="1:9" x14ac:dyDescent="0.25">
      <c r="A35" s="51"/>
      <c r="B35" s="147"/>
      <c r="C35" s="147"/>
      <c r="D35" s="147"/>
      <c r="E35" s="147"/>
      <c r="F35" s="147"/>
      <c r="G35" s="147"/>
      <c r="H35" s="163"/>
      <c r="I35" s="164"/>
    </row>
    <row r="36" spans="1:9" x14ac:dyDescent="0.25">
      <c r="A36" s="21" t="s">
        <v>50</v>
      </c>
      <c r="B36" s="22"/>
      <c r="C36" s="22"/>
      <c r="D36" s="22"/>
      <c r="E36" s="22"/>
      <c r="F36" s="22"/>
      <c r="G36" s="22"/>
      <c r="H36" s="19">
        <f>H4+H11-H26</f>
        <v>156117.79999999999</v>
      </c>
      <c r="I36" s="20"/>
    </row>
    <row r="37" spans="1:9" x14ac:dyDescent="0.25">
      <c r="A37" s="21" t="s">
        <v>73</v>
      </c>
      <c r="B37" s="22"/>
      <c r="C37" s="22"/>
      <c r="D37" s="22"/>
      <c r="E37" s="22"/>
      <c r="F37" s="22"/>
      <c r="G37" s="22"/>
      <c r="H37" s="19">
        <f>H7-H8-H9-H6</f>
        <v>15847.689999999988</v>
      </c>
      <c r="I37" s="20"/>
    </row>
    <row r="38" spans="1:9" x14ac:dyDescent="0.25">
      <c r="A38" s="27" t="s">
        <v>59</v>
      </c>
      <c r="B38" s="22"/>
      <c r="C38" s="22"/>
      <c r="D38" s="22"/>
      <c r="E38" s="22"/>
      <c r="F38" s="22"/>
      <c r="G38" s="22"/>
      <c r="H38" s="19">
        <f>H30+H31-H32</f>
        <v>15464.519999999997</v>
      </c>
      <c r="I38" s="20"/>
    </row>
    <row r="39" spans="1:9" x14ac:dyDescent="0.25">
      <c r="A39" s="76"/>
      <c r="B39" s="77"/>
      <c r="C39" s="77"/>
      <c r="D39" s="77"/>
      <c r="E39" s="77"/>
      <c r="F39" s="77"/>
      <c r="G39" s="77"/>
      <c r="H39" s="76"/>
      <c r="I39" s="24"/>
    </row>
    <row r="40" spans="1:9" x14ac:dyDescent="0.25">
      <c r="A40" s="316" t="s">
        <v>31</v>
      </c>
      <c r="B40" s="317"/>
      <c r="C40" s="317"/>
      <c r="D40" s="317"/>
      <c r="E40" s="317"/>
      <c r="F40" s="317"/>
      <c r="G40" s="317"/>
      <c r="H40" s="63"/>
      <c r="I40" s="64"/>
    </row>
    <row r="41" spans="1:9" x14ac:dyDescent="0.25">
      <c r="A41" s="16" t="s">
        <v>32</v>
      </c>
      <c r="B41" s="17"/>
      <c r="C41" s="17"/>
      <c r="D41" s="17"/>
      <c r="E41" s="17"/>
      <c r="F41" s="17"/>
      <c r="G41" s="17"/>
      <c r="H41" s="19">
        <v>14</v>
      </c>
      <c r="I41" s="20"/>
    </row>
    <row r="42" spans="1:9" ht="15.75" thickBot="1" x14ac:dyDescent="0.3">
      <c r="A42" s="2" t="s">
        <v>33</v>
      </c>
      <c r="B42" s="3"/>
      <c r="C42" s="3"/>
      <c r="D42" s="3"/>
      <c r="E42" s="3"/>
      <c r="F42" s="3"/>
      <c r="G42" s="3"/>
      <c r="H42" s="5">
        <f>(H7+H11+H31)/(H8+H9+H26+H32)*H41</f>
        <v>14.625344514358206</v>
      </c>
      <c r="I42" s="6"/>
    </row>
    <row r="45" spans="1:9" x14ac:dyDescent="0.25">
      <c r="A45" s="7" t="s">
        <v>34</v>
      </c>
      <c r="B45" s="7"/>
      <c r="C45" s="7"/>
      <c r="G45" s="7" t="s">
        <v>35</v>
      </c>
      <c r="H45" s="7"/>
      <c r="I45" s="7"/>
    </row>
  </sheetData>
  <mergeCells count="82">
    <mergeCell ref="A42:G42"/>
    <mergeCell ref="H42:I42"/>
    <mergeCell ref="A45:C45"/>
    <mergeCell ref="G45:I45"/>
    <mergeCell ref="A39:G39"/>
    <mergeCell ref="H39:I39"/>
    <mergeCell ref="A40:G40"/>
    <mergeCell ref="H40:I40"/>
    <mergeCell ref="A41:G41"/>
    <mergeCell ref="H41:I41"/>
    <mergeCell ref="A36:G36"/>
    <mergeCell ref="H36:I36"/>
    <mergeCell ref="A37:G37"/>
    <mergeCell ref="H37:I37"/>
    <mergeCell ref="A38:G38"/>
    <mergeCell ref="H38:I38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4:G14"/>
    <mergeCell ref="H14:I14"/>
    <mergeCell ref="A15:G16"/>
    <mergeCell ref="H15:I16"/>
    <mergeCell ref="A17:G17"/>
    <mergeCell ref="H17:I17"/>
    <mergeCell ref="A11:G11"/>
    <mergeCell ref="H11:I11"/>
    <mergeCell ref="A12:G12"/>
    <mergeCell ref="H12:I12"/>
    <mergeCell ref="A13:G13"/>
    <mergeCell ref="H13:I13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L16" sqref="L16"/>
    </sheetView>
  </sheetViews>
  <sheetFormatPr defaultRowHeight="15" x14ac:dyDescent="0.25"/>
  <sheetData>
    <row r="1" spans="1:9" ht="18.75" x14ac:dyDescent="0.3">
      <c r="A1" s="84" t="s">
        <v>169</v>
      </c>
      <c r="B1" s="84"/>
      <c r="C1" s="84"/>
      <c r="D1" s="84"/>
      <c r="E1" s="84"/>
      <c r="F1" s="84"/>
      <c r="G1" s="84"/>
      <c r="H1" s="84"/>
      <c r="I1" s="84"/>
    </row>
    <row r="2" spans="1:9" ht="15.75" thickBot="1" x14ac:dyDescent="0.3">
      <c r="C2" s="85" t="s">
        <v>62</v>
      </c>
      <c r="D2" s="85"/>
      <c r="E2" s="85"/>
      <c r="F2" s="85"/>
    </row>
    <row r="3" spans="1:9" x14ac:dyDescent="0.25">
      <c r="A3" s="38"/>
      <c r="B3" s="39"/>
      <c r="C3" s="39"/>
      <c r="D3" s="39"/>
      <c r="E3" s="39"/>
      <c r="F3" s="39"/>
      <c r="G3" s="40"/>
      <c r="H3" s="86" t="s">
        <v>2</v>
      </c>
      <c r="I3" s="87"/>
    </row>
    <row r="4" spans="1:9" x14ac:dyDescent="0.25">
      <c r="A4" s="21" t="s">
        <v>170</v>
      </c>
      <c r="B4" s="22"/>
      <c r="C4" s="22"/>
      <c r="D4" s="22"/>
      <c r="E4" s="22"/>
      <c r="F4" s="22"/>
      <c r="G4" s="23"/>
      <c r="H4" s="19">
        <v>0</v>
      </c>
      <c r="I4" s="24"/>
    </row>
    <row r="5" spans="1:9" x14ac:dyDescent="0.25">
      <c r="A5" s="76"/>
      <c r="B5" s="77"/>
      <c r="C5" s="77"/>
      <c r="D5" s="77"/>
      <c r="E5" s="77"/>
      <c r="F5" s="77"/>
      <c r="G5" s="24"/>
      <c r="H5" s="63"/>
      <c r="I5" s="64"/>
    </row>
    <row r="6" spans="1:9" x14ac:dyDescent="0.25">
      <c r="A6" s="21" t="s">
        <v>77</v>
      </c>
      <c r="B6" s="22"/>
      <c r="C6" s="22"/>
      <c r="D6" s="22"/>
      <c r="E6" s="22"/>
      <c r="F6" s="22"/>
      <c r="G6" s="23"/>
      <c r="H6" s="76">
        <v>0</v>
      </c>
      <c r="I6" s="24"/>
    </row>
    <row r="7" spans="1:9" x14ac:dyDescent="0.25">
      <c r="A7" s="81" t="s">
        <v>5</v>
      </c>
      <c r="B7" s="82"/>
      <c r="C7" s="82"/>
      <c r="D7" s="82"/>
      <c r="E7" s="82"/>
      <c r="F7" s="82"/>
      <c r="G7" s="83"/>
      <c r="H7" s="151">
        <v>298600.23</v>
      </c>
      <c r="I7" s="152"/>
    </row>
    <row r="8" spans="1:9" x14ac:dyDescent="0.25">
      <c r="A8" s="16" t="s">
        <v>6</v>
      </c>
      <c r="B8" s="17"/>
      <c r="C8" s="17"/>
      <c r="D8" s="17"/>
      <c r="E8" s="17"/>
      <c r="F8" s="17"/>
      <c r="G8" s="18"/>
      <c r="H8" s="14">
        <v>261128.51</v>
      </c>
      <c r="I8" s="15"/>
    </row>
    <row r="9" spans="1:9" x14ac:dyDescent="0.25">
      <c r="A9" s="11" t="s">
        <v>7</v>
      </c>
      <c r="B9" s="12"/>
      <c r="C9" s="12"/>
      <c r="D9" s="12"/>
      <c r="E9" s="12"/>
      <c r="F9" s="12"/>
      <c r="G9" s="13"/>
      <c r="H9" s="61">
        <v>5760</v>
      </c>
      <c r="I9" s="62"/>
    </row>
    <row r="10" spans="1:9" ht="15.75" thickBot="1" x14ac:dyDescent="0.3">
      <c r="A10" s="11"/>
      <c r="B10" s="12"/>
      <c r="C10" s="12"/>
      <c r="D10" s="12"/>
      <c r="E10" s="12"/>
      <c r="F10" s="12"/>
      <c r="G10" s="13"/>
      <c r="H10" s="14"/>
      <c r="I10" s="15"/>
    </row>
    <row r="11" spans="1:9" ht="15.75" thickBot="1" x14ac:dyDescent="0.3">
      <c r="A11" s="53" t="s">
        <v>8</v>
      </c>
      <c r="B11" s="54"/>
      <c r="C11" s="54"/>
      <c r="D11" s="54"/>
      <c r="E11" s="54"/>
      <c r="F11" s="54"/>
      <c r="G11" s="55"/>
      <c r="H11" s="56">
        <f>H12+H13+H14+H15+H17+H18+H20+H21+H22+H23+H24+H25+H19</f>
        <v>428425.23000000004</v>
      </c>
      <c r="I11" s="71"/>
    </row>
    <row r="12" spans="1:9" x14ac:dyDescent="0.25">
      <c r="A12" s="45" t="s">
        <v>171</v>
      </c>
      <c r="B12" s="46"/>
      <c r="C12" s="46"/>
      <c r="D12" s="46"/>
      <c r="E12" s="46"/>
      <c r="F12" s="46"/>
      <c r="G12" s="47"/>
      <c r="H12" s="72">
        <v>5922.94</v>
      </c>
      <c r="I12" s="73"/>
    </row>
    <row r="13" spans="1:9" x14ac:dyDescent="0.25">
      <c r="A13" s="11" t="s">
        <v>10</v>
      </c>
      <c r="B13" s="12"/>
      <c r="C13" s="12"/>
      <c r="D13" s="12"/>
      <c r="E13" s="12"/>
      <c r="F13" s="12"/>
      <c r="G13" s="13"/>
      <c r="H13" s="14">
        <v>693.78</v>
      </c>
      <c r="I13" s="15"/>
    </row>
    <row r="14" spans="1:9" x14ac:dyDescent="0.25">
      <c r="A14" s="11" t="s">
        <v>11</v>
      </c>
      <c r="B14" s="12"/>
      <c r="C14" s="12"/>
      <c r="D14" s="12"/>
      <c r="E14" s="12"/>
      <c r="F14" s="12"/>
      <c r="G14" s="13"/>
      <c r="H14" s="14">
        <v>4301.1099999999997</v>
      </c>
      <c r="I14" s="15"/>
    </row>
    <row r="15" spans="1:9" x14ac:dyDescent="0.25">
      <c r="A15" s="65" t="s">
        <v>12</v>
      </c>
      <c r="B15" s="66"/>
      <c r="C15" s="66"/>
      <c r="D15" s="66"/>
      <c r="E15" s="66"/>
      <c r="F15" s="66"/>
      <c r="G15" s="67"/>
      <c r="H15" s="14"/>
      <c r="I15" s="15"/>
    </row>
    <row r="16" spans="1:9" x14ac:dyDescent="0.25">
      <c r="A16" s="65"/>
      <c r="B16" s="66"/>
      <c r="C16" s="66"/>
      <c r="D16" s="66"/>
      <c r="E16" s="66"/>
      <c r="F16" s="66"/>
      <c r="G16" s="67"/>
      <c r="H16" s="14"/>
      <c r="I16" s="15"/>
    </row>
    <row r="17" spans="1:9" x14ac:dyDescent="0.25">
      <c r="A17" s="110" t="s">
        <v>48</v>
      </c>
      <c r="B17" s="111"/>
      <c r="C17" s="111"/>
      <c r="D17" s="111"/>
      <c r="E17" s="111"/>
      <c r="F17" s="111"/>
      <c r="G17" s="112"/>
      <c r="H17" s="14">
        <v>6000</v>
      </c>
      <c r="I17" s="15"/>
    </row>
    <row r="18" spans="1:9" x14ac:dyDescent="0.25">
      <c r="A18" s="68" t="s">
        <v>13</v>
      </c>
      <c r="B18" s="69"/>
      <c r="C18" s="69"/>
      <c r="D18" s="69"/>
      <c r="E18" s="69"/>
      <c r="F18" s="69"/>
      <c r="G18" s="70"/>
      <c r="H18" s="14"/>
      <c r="I18" s="15"/>
    </row>
    <row r="19" spans="1:9" x14ac:dyDescent="0.25">
      <c r="A19" s="11" t="s">
        <v>14</v>
      </c>
      <c r="B19" s="12"/>
      <c r="C19" s="12"/>
      <c r="D19" s="12"/>
      <c r="E19" s="12"/>
      <c r="F19" s="12"/>
      <c r="G19" s="13"/>
      <c r="H19" s="61">
        <v>0</v>
      </c>
      <c r="I19" s="62"/>
    </row>
    <row r="20" spans="1:9" x14ac:dyDescent="0.25">
      <c r="A20" s="16" t="s">
        <v>172</v>
      </c>
      <c r="B20" s="17"/>
      <c r="C20" s="17"/>
      <c r="D20" s="17"/>
      <c r="E20" s="17"/>
      <c r="F20" s="17"/>
      <c r="G20" s="18"/>
      <c r="H20" s="61">
        <v>18075</v>
      </c>
      <c r="I20" s="62"/>
    </row>
    <row r="21" spans="1:9" x14ac:dyDescent="0.25">
      <c r="A21" s="16" t="s">
        <v>16</v>
      </c>
      <c r="B21" s="17"/>
      <c r="C21" s="17"/>
      <c r="D21" s="17"/>
      <c r="E21" s="17"/>
      <c r="F21" s="17"/>
      <c r="G21" s="18"/>
      <c r="H21" s="63"/>
      <c r="I21" s="64"/>
    </row>
    <row r="22" spans="1:9" x14ac:dyDescent="0.25">
      <c r="A22" s="16" t="s">
        <v>17</v>
      </c>
      <c r="B22" s="17"/>
      <c r="C22" s="17"/>
      <c r="D22" s="17"/>
      <c r="E22" s="17"/>
      <c r="F22" s="17"/>
      <c r="G22" s="18"/>
      <c r="H22" s="51">
        <v>6905.91</v>
      </c>
      <c r="I22" s="52"/>
    </row>
    <row r="23" spans="1:9" x14ac:dyDescent="0.25">
      <c r="A23" s="16" t="s">
        <v>18</v>
      </c>
      <c r="B23" s="17"/>
      <c r="C23" s="17"/>
      <c r="D23" s="17"/>
      <c r="E23" s="17"/>
      <c r="F23" s="17"/>
      <c r="G23" s="18"/>
      <c r="H23" s="63">
        <v>75337.2</v>
      </c>
      <c r="I23" s="64"/>
    </row>
    <row r="24" spans="1:9" x14ac:dyDescent="0.25">
      <c r="A24" s="16" t="s">
        <v>19</v>
      </c>
      <c r="B24" s="17"/>
      <c r="C24" s="17"/>
      <c r="D24" s="17"/>
      <c r="E24" s="17"/>
      <c r="F24" s="17"/>
      <c r="G24" s="18"/>
      <c r="H24" s="63">
        <v>238094.33</v>
      </c>
      <c r="I24" s="64"/>
    </row>
    <row r="25" spans="1:9" ht="15.75" thickBot="1" x14ac:dyDescent="0.3">
      <c r="A25" s="16" t="s">
        <v>20</v>
      </c>
      <c r="B25" s="17"/>
      <c r="C25" s="17"/>
      <c r="D25" s="17"/>
      <c r="E25" s="17"/>
      <c r="F25" s="17"/>
      <c r="G25" s="18"/>
      <c r="H25" s="51">
        <v>73094.960000000006</v>
      </c>
      <c r="I25" s="52"/>
    </row>
    <row r="26" spans="1:9" ht="15.75" thickBot="1" x14ac:dyDescent="0.3">
      <c r="A26" s="53" t="s">
        <v>21</v>
      </c>
      <c r="B26" s="54"/>
      <c r="C26" s="54"/>
      <c r="D26" s="54"/>
      <c r="E26" s="54"/>
      <c r="F26" s="54"/>
      <c r="G26" s="55"/>
      <c r="H26" s="95">
        <v>374661.63</v>
      </c>
      <c r="I26" s="96"/>
    </row>
    <row r="27" spans="1:9" ht="15.75" thickBot="1" x14ac:dyDescent="0.3">
      <c r="A27" s="58"/>
      <c r="B27" s="59"/>
      <c r="C27" s="59"/>
      <c r="D27" s="59"/>
      <c r="E27" s="59"/>
      <c r="F27" s="59"/>
      <c r="G27" s="60"/>
      <c r="H27" s="58"/>
      <c r="I27" s="60"/>
    </row>
    <row r="28" spans="1:9" ht="15.75" thickBot="1" x14ac:dyDescent="0.3">
      <c r="A28" s="33" t="s">
        <v>68</v>
      </c>
      <c r="B28" s="34"/>
      <c r="C28" s="34"/>
      <c r="D28" s="34"/>
      <c r="E28" s="34"/>
      <c r="F28" s="34"/>
      <c r="G28" s="35"/>
      <c r="H28" s="36">
        <v>0</v>
      </c>
      <c r="I28" s="37"/>
    </row>
    <row r="29" spans="1:9" x14ac:dyDescent="0.25">
      <c r="A29" s="45" t="s">
        <v>79</v>
      </c>
      <c r="B29" s="46"/>
      <c r="C29" s="46"/>
      <c r="D29" s="46"/>
      <c r="E29" s="46"/>
      <c r="F29" s="46"/>
      <c r="G29" s="47"/>
      <c r="H29" s="120"/>
      <c r="I29" s="121"/>
    </row>
    <row r="30" spans="1:9" ht="15.75" thickBot="1" x14ac:dyDescent="0.3">
      <c r="A30" s="51"/>
      <c r="B30" s="147"/>
      <c r="C30" s="147"/>
      <c r="D30" s="147"/>
      <c r="E30" s="147"/>
      <c r="F30" s="147"/>
      <c r="G30" s="52"/>
      <c r="H30" s="227"/>
      <c r="I30" s="228"/>
    </row>
    <row r="31" spans="1:9" x14ac:dyDescent="0.25">
      <c r="A31" s="88" t="s">
        <v>173</v>
      </c>
      <c r="B31" s="89"/>
      <c r="C31" s="89"/>
      <c r="D31" s="89"/>
      <c r="E31" s="89"/>
      <c r="F31" s="89"/>
      <c r="G31" s="90"/>
      <c r="H31" s="120">
        <v>0</v>
      </c>
      <c r="I31" s="121"/>
    </row>
    <row r="32" spans="1:9" x14ac:dyDescent="0.25">
      <c r="A32" s="21" t="s">
        <v>25</v>
      </c>
      <c r="B32" s="22"/>
      <c r="C32" s="22"/>
      <c r="D32" s="22"/>
      <c r="E32" s="22"/>
      <c r="F32" s="22"/>
      <c r="G32" s="23"/>
      <c r="H32" s="19">
        <v>77895.38</v>
      </c>
      <c r="I32" s="20"/>
    </row>
    <row r="33" spans="1:9" ht="15.75" thickBot="1" x14ac:dyDescent="0.3">
      <c r="A33" s="117" t="s">
        <v>26</v>
      </c>
      <c r="B33" s="118"/>
      <c r="C33" s="118"/>
      <c r="D33" s="118"/>
      <c r="E33" s="118"/>
      <c r="F33" s="118"/>
      <c r="G33" s="119"/>
      <c r="H33" s="161">
        <v>68120.23</v>
      </c>
      <c r="I33" s="162"/>
    </row>
    <row r="34" spans="1:9" ht="15.75" thickBot="1" x14ac:dyDescent="0.3">
      <c r="A34" s="130"/>
      <c r="B34" s="131"/>
      <c r="C34" s="131"/>
      <c r="D34" s="131"/>
      <c r="E34" s="131"/>
      <c r="F34" s="131"/>
      <c r="G34" s="132"/>
      <c r="H34" s="43"/>
      <c r="I34" s="44"/>
    </row>
    <row r="35" spans="1:9" ht="15.75" thickBot="1" x14ac:dyDescent="0.3">
      <c r="A35" s="33" t="s">
        <v>27</v>
      </c>
      <c r="B35" s="34"/>
      <c r="C35" s="34"/>
      <c r="D35" s="34"/>
      <c r="E35" s="34"/>
      <c r="F35" s="34"/>
      <c r="G35" s="35"/>
      <c r="H35" s="36">
        <f>H11+H28</f>
        <v>428425.23000000004</v>
      </c>
      <c r="I35" s="37"/>
    </row>
    <row r="36" spans="1:9" x14ac:dyDescent="0.25">
      <c r="A36" s="38"/>
      <c r="B36" s="39"/>
      <c r="C36" s="39"/>
      <c r="D36" s="39"/>
      <c r="E36" s="39"/>
      <c r="F36" s="39"/>
      <c r="G36" s="40"/>
      <c r="H36" s="41"/>
      <c r="I36" s="42"/>
    </row>
    <row r="37" spans="1:9" x14ac:dyDescent="0.25">
      <c r="A37" s="21" t="s">
        <v>92</v>
      </c>
      <c r="B37" s="22"/>
      <c r="C37" s="22"/>
      <c r="D37" s="22"/>
      <c r="E37" s="22"/>
      <c r="F37" s="22"/>
      <c r="G37" s="23"/>
      <c r="H37" s="19">
        <f>H11-H26</f>
        <v>53763.600000000035</v>
      </c>
      <c r="I37" s="20"/>
    </row>
    <row r="38" spans="1:9" x14ac:dyDescent="0.25">
      <c r="A38" s="21" t="s">
        <v>93</v>
      </c>
      <c r="B38" s="22"/>
      <c r="C38" s="22"/>
      <c r="D38" s="22"/>
      <c r="E38" s="22"/>
      <c r="F38" s="22"/>
      <c r="G38" s="23"/>
      <c r="H38" s="19">
        <f>H6+H7-H8-H9</f>
        <v>31711.719999999972</v>
      </c>
      <c r="I38" s="20"/>
    </row>
    <row r="39" spans="1:9" x14ac:dyDescent="0.25">
      <c r="A39" s="27" t="s">
        <v>59</v>
      </c>
      <c r="B39" s="22"/>
      <c r="C39" s="22"/>
      <c r="D39" s="22"/>
      <c r="E39" s="22"/>
      <c r="F39" s="22"/>
      <c r="G39" s="23"/>
      <c r="H39" s="19">
        <f>H31+H32-H33</f>
        <v>9775.1500000000087</v>
      </c>
      <c r="I39" s="20"/>
    </row>
    <row r="40" spans="1:9" x14ac:dyDescent="0.25">
      <c r="A40" s="8"/>
      <c r="B40" s="9"/>
      <c r="C40" s="9"/>
      <c r="D40" s="9"/>
      <c r="E40" s="9"/>
      <c r="F40" s="9"/>
      <c r="G40" s="10"/>
      <c r="H40" s="8"/>
      <c r="I40" s="10"/>
    </row>
    <row r="41" spans="1:9" x14ac:dyDescent="0.25">
      <c r="A41" s="200" t="s">
        <v>31</v>
      </c>
      <c r="B41" s="201"/>
      <c r="C41" s="201"/>
      <c r="D41" s="201"/>
      <c r="E41" s="201"/>
      <c r="F41" s="201"/>
      <c r="G41" s="202"/>
      <c r="H41" s="14"/>
      <c r="I41" s="15"/>
    </row>
    <row r="42" spans="1:9" x14ac:dyDescent="0.25">
      <c r="A42" s="16" t="s">
        <v>32</v>
      </c>
      <c r="B42" s="17"/>
      <c r="C42" s="17"/>
      <c r="D42" s="17"/>
      <c r="E42" s="17"/>
      <c r="F42" s="17"/>
      <c r="G42" s="18"/>
      <c r="H42" s="173">
        <v>15.5</v>
      </c>
      <c r="I42" s="174"/>
    </row>
    <row r="43" spans="1:9" ht="15.75" thickBot="1" x14ac:dyDescent="0.3">
      <c r="A43" s="2" t="s">
        <v>33</v>
      </c>
      <c r="B43" s="3"/>
      <c r="C43" s="3"/>
      <c r="D43" s="3"/>
      <c r="E43" s="3"/>
      <c r="F43" s="3"/>
      <c r="G43" s="4"/>
      <c r="H43" s="300">
        <f>(H7+H11+H32)/(H8+H9+H26+H33)*H42</f>
        <v>17.580377520904531</v>
      </c>
      <c r="I43" s="301"/>
    </row>
    <row r="46" spans="1:9" x14ac:dyDescent="0.25">
      <c r="A46" s="7" t="s">
        <v>34</v>
      </c>
      <c r="B46" s="7"/>
      <c r="C46" s="7"/>
      <c r="G46" s="7" t="s">
        <v>35</v>
      </c>
      <c r="H46" s="7"/>
      <c r="I46" s="7"/>
    </row>
  </sheetData>
  <mergeCells count="84">
    <mergeCell ref="A42:G42"/>
    <mergeCell ref="H42:I42"/>
    <mergeCell ref="A43:G43"/>
    <mergeCell ref="H43:I43"/>
    <mergeCell ref="A46:C46"/>
    <mergeCell ref="G46:I46"/>
    <mergeCell ref="A39:G39"/>
    <mergeCell ref="H39:I39"/>
    <mergeCell ref="A40:G40"/>
    <mergeCell ref="H40:I40"/>
    <mergeCell ref="A41:G41"/>
    <mergeCell ref="H41:I41"/>
    <mergeCell ref="A36:G36"/>
    <mergeCell ref="H36:I36"/>
    <mergeCell ref="A37:G37"/>
    <mergeCell ref="H37:I37"/>
    <mergeCell ref="A38:G38"/>
    <mergeCell ref="H38:I38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4:G14"/>
    <mergeCell ref="H14:I14"/>
    <mergeCell ref="A15:G16"/>
    <mergeCell ref="H15:I16"/>
    <mergeCell ref="A17:G17"/>
    <mergeCell ref="H17:I17"/>
    <mergeCell ref="A11:G11"/>
    <mergeCell ref="H11:I11"/>
    <mergeCell ref="A12:G12"/>
    <mergeCell ref="H12:I12"/>
    <mergeCell ref="A13:G13"/>
    <mergeCell ref="H13:I13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20" sqref="K20"/>
    </sheetView>
  </sheetViews>
  <sheetFormatPr defaultRowHeight="15" x14ac:dyDescent="0.25"/>
  <sheetData>
    <row r="1" spans="1:9" ht="18.75" x14ac:dyDescent="0.3">
      <c r="A1" s="84" t="s">
        <v>174</v>
      </c>
      <c r="B1" s="84"/>
      <c r="C1" s="84"/>
      <c r="D1" s="84"/>
      <c r="E1" s="84"/>
      <c r="F1" s="84"/>
      <c r="G1" s="84"/>
      <c r="H1" s="84"/>
      <c r="I1" s="84"/>
    </row>
    <row r="2" spans="1:9" ht="15.75" thickBot="1" x14ac:dyDescent="0.3">
      <c r="C2" s="85" t="s">
        <v>62</v>
      </c>
      <c r="D2" s="85"/>
      <c r="E2" s="85"/>
      <c r="F2" s="85"/>
    </row>
    <row r="3" spans="1:9" ht="15.75" thickBot="1" x14ac:dyDescent="0.3">
      <c r="A3" s="58"/>
      <c r="B3" s="59"/>
      <c r="C3" s="59"/>
      <c r="D3" s="59"/>
      <c r="E3" s="59"/>
      <c r="F3" s="59"/>
      <c r="G3" s="60"/>
      <c r="H3" s="113" t="s">
        <v>2</v>
      </c>
      <c r="I3" s="114"/>
    </row>
    <row r="4" spans="1:9" x14ac:dyDescent="0.25">
      <c r="A4" s="21" t="s">
        <v>67</v>
      </c>
      <c r="B4" s="22"/>
      <c r="C4" s="22"/>
      <c r="D4" s="22"/>
      <c r="E4" s="22"/>
      <c r="F4" s="22"/>
      <c r="G4" s="22"/>
      <c r="H4" s="25">
        <v>186856.28</v>
      </c>
      <c r="I4" s="26"/>
    </row>
    <row r="5" spans="1:9" x14ac:dyDescent="0.25">
      <c r="A5" s="76"/>
      <c r="B5" s="77"/>
      <c r="C5" s="77"/>
      <c r="D5" s="77"/>
      <c r="E5" s="77"/>
      <c r="F5" s="77"/>
      <c r="G5" s="24"/>
      <c r="H5" s="76"/>
      <c r="I5" s="24"/>
    </row>
    <row r="6" spans="1:9" x14ac:dyDescent="0.25">
      <c r="A6" s="21" t="s">
        <v>4</v>
      </c>
      <c r="B6" s="22"/>
      <c r="C6" s="22"/>
      <c r="D6" s="22"/>
      <c r="E6" s="22"/>
      <c r="F6" s="22"/>
      <c r="G6" s="22"/>
      <c r="H6" s="19">
        <v>1804.82</v>
      </c>
      <c r="I6" s="20"/>
    </row>
    <row r="7" spans="1:9" x14ac:dyDescent="0.25">
      <c r="A7" s="81" t="s">
        <v>5</v>
      </c>
      <c r="B7" s="82"/>
      <c r="C7" s="82"/>
      <c r="D7" s="82"/>
      <c r="E7" s="82"/>
      <c r="F7" s="82"/>
      <c r="G7" s="83"/>
      <c r="H7" s="74">
        <v>177696.96</v>
      </c>
      <c r="I7" s="75"/>
    </row>
    <row r="8" spans="1:9" x14ac:dyDescent="0.25">
      <c r="A8" s="16" t="s">
        <v>6</v>
      </c>
      <c r="B8" s="17"/>
      <c r="C8" s="17"/>
      <c r="D8" s="17"/>
      <c r="E8" s="17"/>
      <c r="F8" s="17"/>
      <c r="G8" s="18"/>
      <c r="H8" s="14">
        <v>143737.84</v>
      </c>
      <c r="I8" s="15"/>
    </row>
    <row r="9" spans="1:9" x14ac:dyDescent="0.25">
      <c r="A9" s="11" t="s">
        <v>7</v>
      </c>
      <c r="B9" s="12"/>
      <c r="C9" s="12"/>
      <c r="D9" s="12"/>
      <c r="E9" s="12"/>
      <c r="F9" s="12"/>
      <c r="G9" s="13"/>
      <c r="H9" s="61">
        <v>2880</v>
      </c>
      <c r="I9" s="62"/>
    </row>
    <row r="10" spans="1:9" ht="15.75" thickBot="1" x14ac:dyDescent="0.3">
      <c r="A10" s="11"/>
      <c r="B10" s="12"/>
      <c r="C10" s="12"/>
      <c r="D10" s="12"/>
      <c r="E10" s="12"/>
      <c r="F10" s="12"/>
      <c r="G10" s="129"/>
      <c r="H10" s="14"/>
      <c r="I10" s="15"/>
    </row>
    <row r="11" spans="1:9" ht="15.75" thickBot="1" x14ac:dyDescent="0.3">
      <c r="A11" s="53" t="s">
        <v>8</v>
      </c>
      <c r="B11" s="54"/>
      <c r="C11" s="54"/>
      <c r="D11" s="54"/>
      <c r="E11" s="54"/>
      <c r="F11" s="54"/>
      <c r="G11" s="141"/>
      <c r="H11" s="56">
        <f>H12+H13+H14+H15+H17+H18+H20+H21+H22+H23+H24+H25+H19</f>
        <v>191468.47</v>
      </c>
      <c r="I11" s="158"/>
    </row>
    <row r="12" spans="1:9" x14ac:dyDescent="0.25">
      <c r="A12" s="45" t="s">
        <v>64</v>
      </c>
      <c r="B12" s="46"/>
      <c r="C12" s="46"/>
      <c r="D12" s="46"/>
      <c r="E12" s="46"/>
      <c r="F12" s="46"/>
      <c r="G12" s="46"/>
      <c r="H12" s="72">
        <v>6285.32</v>
      </c>
      <c r="I12" s="73"/>
    </row>
    <row r="13" spans="1:9" x14ac:dyDescent="0.25">
      <c r="A13" s="11" t="s">
        <v>10</v>
      </c>
      <c r="B13" s="12"/>
      <c r="C13" s="12"/>
      <c r="D13" s="12"/>
      <c r="E13" s="12"/>
      <c r="F13" s="12"/>
      <c r="G13" s="129"/>
      <c r="H13" s="14">
        <v>693.78</v>
      </c>
      <c r="I13" s="15"/>
    </row>
    <row r="14" spans="1:9" x14ac:dyDescent="0.25">
      <c r="A14" s="11" t="s">
        <v>11</v>
      </c>
      <c r="B14" s="12"/>
      <c r="C14" s="12"/>
      <c r="D14" s="12"/>
      <c r="E14" s="12"/>
      <c r="F14" s="12"/>
      <c r="G14" s="129"/>
      <c r="H14" s="14">
        <v>4301.1099999999997</v>
      </c>
      <c r="I14" s="15"/>
    </row>
    <row r="15" spans="1:9" x14ac:dyDescent="0.25">
      <c r="A15" s="65" t="s">
        <v>12</v>
      </c>
      <c r="B15" s="66"/>
      <c r="C15" s="66"/>
      <c r="D15" s="66"/>
      <c r="E15" s="66"/>
      <c r="F15" s="66"/>
      <c r="G15" s="140"/>
      <c r="H15" s="14">
        <v>0</v>
      </c>
      <c r="I15" s="15"/>
    </row>
    <row r="16" spans="1:9" x14ac:dyDescent="0.25">
      <c r="A16" s="65"/>
      <c r="B16" s="66"/>
      <c r="C16" s="66"/>
      <c r="D16" s="66"/>
      <c r="E16" s="66"/>
      <c r="F16" s="66"/>
      <c r="G16" s="140"/>
      <c r="H16" s="14"/>
      <c r="I16" s="15"/>
    </row>
    <row r="17" spans="1:9" x14ac:dyDescent="0.25">
      <c r="A17" s="110" t="s">
        <v>48</v>
      </c>
      <c r="B17" s="111"/>
      <c r="C17" s="111"/>
      <c r="D17" s="111"/>
      <c r="E17" s="111"/>
      <c r="F17" s="111"/>
      <c r="G17" s="112"/>
      <c r="H17" s="14">
        <v>6000</v>
      </c>
      <c r="I17" s="15"/>
    </row>
    <row r="18" spans="1:9" x14ac:dyDescent="0.25">
      <c r="A18" s="259" t="s">
        <v>13</v>
      </c>
      <c r="B18" s="260"/>
      <c r="C18" s="260"/>
      <c r="D18" s="260"/>
      <c r="E18" s="260"/>
      <c r="F18" s="260"/>
      <c r="G18" s="268"/>
      <c r="H18" s="14"/>
      <c r="I18" s="15"/>
    </row>
    <row r="19" spans="1:9" x14ac:dyDescent="0.25">
      <c r="A19" s="16" t="s">
        <v>14</v>
      </c>
      <c r="B19" s="17"/>
      <c r="C19" s="17"/>
      <c r="D19" s="17"/>
      <c r="E19" s="17"/>
      <c r="F19" s="17"/>
      <c r="G19" s="18"/>
      <c r="H19" s="61">
        <v>5040</v>
      </c>
      <c r="I19" s="62"/>
    </row>
    <row r="20" spans="1:9" x14ac:dyDescent="0.25">
      <c r="A20" s="16" t="s">
        <v>15</v>
      </c>
      <c r="B20" s="17"/>
      <c r="C20" s="17"/>
      <c r="D20" s="17"/>
      <c r="E20" s="17"/>
      <c r="F20" s="17"/>
      <c r="G20" s="17"/>
      <c r="H20" s="61">
        <v>2009.65</v>
      </c>
      <c r="I20" s="62"/>
    </row>
    <row r="21" spans="1:9" x14ac:dyDescent="0.25">
      <c r="A21" s="16" t="s">
        <v>16</v>
      </c>
      <c r="B21" s="17"/>
      <c r="C21" s="17"/>
      <c r="D21" s="17"/>
      <c r="E21" s="17"/>
      <c r="F21" s="17"/>
      <c r="G21" s="17"/>
      <c r="H21" s="63"/>
      <c r="I21" s="64"/>
    </row>
    <row r="22" spans="1:9" x14ac:dyDescent="0.25">
      <c r="A22" s="16" t="s">
        <v>17</v>
      </c>
      <c r="B22" s="17"/>
      <c r="C22" s="17"/>
      <c r="D22" s="17"/>
      <c r="E22" s="17"/>
      <c r="F22" s="17"/>
      <c r="G22" s="17"/>
      <c r="H22" s="91">
        <v>3027</v>
      </c>
      <c r="I22" s="92"/>
    </row>
    <row r="23" spans="1:9" x14ac:dyDescent="0.25">
      <c r="A23" s="16" t="s">
        <v>18</v>
      </c>
      <c r="B23" s="17"/>
      <c r="C23" s="17"/>
      <c r="D23" s="17"/>
      <c r="E23" s="17"/>
      <c r="F23" s="17"/>
      <c r="G23" s="17"/>
      <c r="H23" s="63">
        <v>43588.800000000003</v>
      </c>
      <c r="I23" s="64"/>
    </row>
    <row r="24" spans="1:9" x14ac:dyDescent="0.25">
      <c r="A24" s="16" t="s">
        <v>19</v>
      </c>
      <c r="B24" s="17"/>
      <c r="C24" s="17"/>
      <c r="D24" s="17"/>
      <c r="E24" s="17"/>
      <c r="F24" s="17"/>
      <c r="G24" s="17"/>
      <c r="H24" s="63">
        <v>92213.32</v>
      </c>
      <c r="I24" s="64"/>
    </row>
    <row r="25" spans="1:9" ht="15.75" thickBot="1" x14ac:dyDescent="0.3">
      <c r="A25" s="16" t="s">
        <v>20</v>
      </c>
      <c r="B25" s="17"/>
      <c r="C25" s="17"/>
      <c r="D25" s="17"/>
      <c r="E25" s="17"/>
      <c r="F25" s="17"/>
      <c r="G25" s="17"/>
      <c r="H25" s="51">
        <v>28309.49</v>
      </c>
      <c r="I25" s="52"/>
    </row>
    <row r="26" spans="1:9" ht="15.75" thickBot="1" x14ac:dyDescent="0.3">
      <c r="A26" s="53" t="s">
        <v>21</v>
      </c>
      <c r="B26" s="54"/>
      <c r="C26" s="54"/>
      <c r="D26" s="54"/>
      <c r="E26" s="54"/>
      <c r="F26" s="54"/>
      <c r="G26" s="55"/>
      <c r="H26" s="95">
        <v>161472.19</v>
      </c>
      <c r="I26" s="96"/>
    </row>
    <row r="27" spans="1:9" ht="15.75" thickBot="1" x14ac:dyDescent="0.3">
      <c r="A27" s="58"/>
      <c r="B27" s="59"/>
      <c r="C27" s="59"/>
      <c r="D27" s="59"/>
      <c r="E27" s="59"/>
      <c r="F27" s="59"/>
      <c r="G27" s="60"/>
      <c r="H27" s="58"/>
      <c r="I27" s="60"/>
    </row>
    <row r="28" spans="1:9" ht="15.75" thickBot="1" x14ac:dyDescent="0.3">
      <c r="A28" s="33" t="s">
        <v>68</v>
      </c>
      <c r="B28" s="308"/>
      <c r="C28" s="308"/>
      <c r="D28" s="308"/>
      <c r="E28" s="308"/>
      <c r="F28" s="308"/>
      <c r="G28" s="309"/>
      <c r="H28" s="36">
        <v>0</v>
      </c>
      <c r="I28" s="37"/>
    </row>
    <row r="29" spans="1:9" ht="15.75" thickBot="1" x14ac:dyDescent="0.3">
      <c r="A29" s="105"/>
      <c r="B29" s="106"/>
      <c r="C29" s="106"/>
      <c r="D29" s="106"/>
      <c r="E29" s="106"/>
      <c r="F29" s="106"/>
      <c r="G29" s="107"/>
      <c r="H29" s="108"/>
      <c r="I29" s="109"/>
    </row>
    <row r="30" spans="1:9" x14ac:dyDescent="0.25">
      <c r="A30" s="88" t="s">
        <v>24</v>
      </c>
      <c r="B30" s="89"/>
      <c r="C30" s="89"/>
      <c r="D30" s="89"/>
      <c r="E30" s="89"/>
      <c r="F30" s="89"/>
      <c r="G30" s="90"/>
      <c r="H30" s="120">
        <v>9018.7900000000009</v>
      </c>
      <c r="I30" s="121"/>
    </row>
    <row r="31" spans="1:9" x14ac:dyDescent="0.25">
      <c r="A31" s="21" t="s">
        <v>25</v>
      </c>
      <c r="B31" s="22"/>
      <c r="C31" s="22"/>
      <c r="D31" s="22"/>
      <c r="E31" s="22"/>
      <c r="F31" s="22"/>
      <c r="G31" s="23"/>
      <c r="H31" s="19">
        <v>46268.1</v>
      </c>
      <c r="I31" s="20"/>
    </row>
    <row r="32" spans="1:9" ht="15.75" thickBot="1" x14ac:dyDescent="0.3">
      <c r="A32" s="117" t="s">
        <v>26</v>
      </c>
      <c r="B32" s="118"/>
      <c r="C32" s="118"/>
      <c r="D32" s="118"/>
      <c r="E32" s="118"/>
      <c r="F32" s="118"/>
      <c r="G32" s="119"/>
      <c r="H32" s="161">
        <v>38078.720000000001</v>
      </c>
      <c r="I32" s="162"/>
    </row>
    <row r="33" spans="1:9" ht="15.75" thickBot="1" x14ac:dyDescent="0.3">
      <c r="A33" s="28"/>
      <c r="B33" s="29"/>
      <c r="C33" s="29"/>
      <c r="D33" s="29"/>
      <c r="E33" s="29"/>
      <c r="F33" s="29"/>
      <c r="G33" s="30"/>
      <c r="H33" s="31"/>
      <c r="I33" s="32"/>
    </row>
    <row r="34" spans="1:9" ht="15.75" thickBot="1" x14ac:dyDescent="0.3">
      <c r="A34" s="33" t="s">
        <v>27</v>
      </c>
      <c r="B34" s="34"/>
      <c r="C34" s="34"/>
      <c r="D34" s="34"/>
      <c r="E34" s="34"/>
      <c r="F34" s="34"/>
      <c r="G34" s="34"/>
      <c r="H34" s="36">
        <f>H11+H28</f>
        <v>191468.47</v>
      </c>
      <c r="I34" s="37"/>
    </row>
    <row r="35" spans="1:9" x14ac:dyDescent="0.25">
      <c r="A35" s="51"/>
      <c r="B35" s="147"/>
      <c r="C35" s="147"/>
      <c r="D35" s="147"/>
      <c r="E35" s="147"/>
      <c r="F35" s="147"/>
      <c r="G35" s="147"/>
      <c r="H35" s="163"/>
      <c r="I35" s="164"/>
    </row>
    <row r="36" spans="1:9" x14ac:dyDescent="0.25">
      <c r="A36" s="21" t="s">
        <v>50</v>
      </c>
      <c r="B36" s="22"/>
      <c r="C36" s="22"/>
      <c r="D36" s="22"/>
      <c r="E36" s="22"/>
      <c r="F36" s="22"/>
      <c r="G36" s="22"/>
      <c r="H36" s="19">
        <f>H4+H11-H26</f>
        <v>216852.56</v>
      </c>
      <c r="I36" s="20"/>
    </row>
    <row r="37" spans="1:9" x14ac:dyDescent="0.25">
      <c r="A37" s="21" t="s">
        <v>51</v>
      </c>
      <c r="B37" s="22"/>
      <c r="C37" s="22"/>
      <c r="D37" s="22"/>
      <c r="E37" s="22"/>
      <c r="F37" s="22"/>
      <c r="G37" s="22"/>
      <c r="H37" s="19">
        <f>H6+H7-H8-H9</f>
        <v>32883.94</v>
      </c>
      <c r="I37" s="20"/>
    </row>
    <row r="38" spans="1:9" x14ac:dyDescent="0.25">
      <c r="A38" s="27" t="s">
        <v>59</v>
      </c>
      <c r="B38" s="22"/>
      <c r="C38" s="22"/>
      <c r="D38" s="22"/>
      <c r="E38" s="22"/>
      <c r="F38" s="22"/>
      <c r="G38" s="22"/>
      <c r="H38" s="19">
        <f>H30+H31-H32</f>
        <v>17208.169999999998</v>
      </c>
      <c r="I38" s="20"/>
    </row>
    <row r="39" spans="1:9" x14ac:dyDescent="0.25">
      <c r="A39" s="76"/>
      <c r="B39" s="77"/>
      <c r="C39" s="77"/>
      <c r="D39" s="77"/>
      <c r="E39" s="77"/>
      <c r="F39" s="77"/>
      <c r="G39" s="77"/>
      <c r="H39" s="76"/>
      <c r="I39" s="24"/>
    </row>
    <row r="40" spans="1:9" x14ac:dyDescent="0.25">
      <c r="A40" s="316" t="s">
        <v>31</v>
      </c>
      <c r="B40" s="317"/>
      <c r="C40" s="317"/>
      <c r="D40" s="317"/>
      <c r="E40" s="317"/>
      <c r="F40" s="317"/>
      <c r="G40" s="317"/>
      <c r="H40" s="63"/>
      <c r="I40" s="64"/>
    </row>
    <row r="41" spans="1:9" x14ac:dyDescent="0.25">
      <c r="A41" s="16" t="s">
        <v>32</v>
      </c>
      <c r="B41" s="17"/>
      <c r="C41" s="17"/>
      <c r="D41" s="17"/>
      <c r="E41" s="17"/>
      <c r="F41" s="17"/>
      <c r="G41" s="17"/>
      <c r="H41" s="173">
        <v>13.5</v>
      </c>
      <c r="I41" s="174"/>
    </row>
    <row r="42" spans="1:9" ht="15.75" thickBot="1" x14ac:dyDescent="0.3">
      <c r="A42" s="2" t="s">
        <v>33</v>
      </c>
      <c r="B42" s="3"/>
      <c r="C42" s="3"/>
      <c r="D42" s="3"/>
      <c r="E42" s="3"/>
      <c r="F42" s="3"/>
      <c r="G42" s="3"/>
      <c r="H42" s="192">
        <f>(H7+H11+H31)/(H8+H9+H26+H32)*H41</f>
        <v>16.201210117897698</v>
      </c>
      <c r="I42" s="193"/>
    </row>
    <row r="45" spans="1:9" x14ac:dyDescent="0.25">
      <c r="A45" s="7" t="s">
        <v>34</v>
      </c>
      <c r="B45" s="7"/>
      <c r="C45" s="7"/>
      <c r="G45" s="7" t="s">
        <v>35</v>
      </c>
      <c r="H45" s="7"/>
      <c r="I45" s="7"/>
    </row>
  </sheetData>
  <mergeCells count="82">
    <mergeCell ref="A42:G42"/>
    <mergeCell ref="H42:I42"/>
    <mergeCell ref="A45:C45"/>
    <mergeCell ref="G45:I45"/>
    <mergeCell ref="A39:G39"/>
    <mergeCell ref="H39:I39"/>
    <mergeCell ref="A40:G40"/>
    <mergeCell ref="H40:I40"/>
    <mergeCell ref="A41:G41"/>
    <mergeCell ref="H41:I41"/>
    <mergeCell ref="A36:G36"/>
    <mergeCell ref="H36:I36"/>
    <mergeCell ref="A37:G37"/>
    <mergeCell ref="H37:I37"/>
    <mergeCell ref="A38:G38"/>
    <mergeCell ref="H38:I38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4:G14"/>
    <mergeCell ref="H14:I14"/>
    <mergeCell ref="A15:G16"/>
    <mergeCell ref="H15:I16"/>
    <mergeCell ref="A17:G17"/>
    <mergeCell ref="H17:I17"/>
    <mergeCell ref="A11:G11"/>
    <mergeCell ref="H11:I11"/>
    <mergeCell ref="A12:G12"/>
    <mergeCell ref="H12:I12"/>
    <mergeCell ref="A13:G13"/>
    <mergeCell ref="H13:I13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J21" sqref="J21"/>
    </sheetView>
  </sheetViews>
  <sheetFormatPr defaultRowHeight="15" x14ac:dyDescent="0.25"/>
  <sheetData>
    <row r="1" spans="1:9" ht="18.75" x14ac:dyDescent="0.3">
      <c r="A1" s="84" t="s">
        <v>175</v>
      </c>
      <c r="B1" s="84"/>
      <c r="C1" s="84"/>
      <c r="D1" s="84"/>
      <c r="E1" s="84"/>
      <c r="F1" s="84"/>
      <c r="G1" s="84"/>
      <c r="H1" s="84"/>
      <c r="I1" s="84"/>
    </row>
    <row r="2" spans="1:9" ht="15.75" thickBot="1" x14ac:dyDescent="0.3">
      <c r="C2" s="85" t="s">
        <v>62</v>
      </c>
      <c r="D2" s="85"/>
      <c r="E2" s="85"/>
      <c r="F2" s="85"/>
    </row>
    <row r="3" spans="1:9" x14ac:dyDescent="0.25">
      <c r="A3" s="38"/>
      <c r="B3" s="39"/>
      <c r="C3" s="39"/>
      <c r="D3" s="39"/>
      <c r="E3" s="39"/>
      <c r="F3" s="39"/>
      <c r="G3" s="40"/>
      <c r="H3" s="86" t="s">
        <v>2</v>
      </c>
      <c r="I3" s="87"/>
    </row>
    <row r="4" spans="1:9" x14ac:dyDescent="0.25">
      <c r="A4" s="21" t="s">
        <v>82</v>
      </c>
      <c r="B4" s="22"/>
      <c r="C4" s="22"/>
      <c r="D4" s="22"/>
      <c r="E4" s="22"/>
      <c r="F4" s="22"/>
      <c r="G4" s="23"/>
      <c r="H4" s="19">
        <v>110878.82</v>
      </c>
      <c r="I4" s="24"/>
    </row>
    <row r="5" spans="1:9" x14ac:dyDescent="0.25">
      <c r="A5" s="76"/>
      <c r="B5" s="77"/>
      <c r="C5" s="77"/>
      <c r="D5" s="77"/>
      <c r="E5" s="77"/>
      <c r="F5" s="77"/>
      <c r="G5" s="24"/>
      <c r="H5" s="63"/>
      <c r="I5" s="64"/>
    </row>
    <row r="6" spans="1:9" x14ac:dyDescent="0.25">
      <c r="A6" s="21" t="s">
        <v>4</v>
      </c>
      <c r="B6" s="22"/>
      <c r="C6" s="22"/>
      <c r="D6" s="22"/>
      <c r="E6" s="22"/>
      <c r="F6" s="22"/>
      <c r="G6" s="23"/>
      <c r="H6" s="76">
        <v>159176.60999999999</v>
      </c>
      <c r="I6" s="24"/>
    </row>
    <row r="7" spans="1:9" x14ac:dyDescent="0.25">
      <c r="A7" s="81" t="s">
        <v>5</v>
      </c>
      <c r="B7" s="82"/>
      <c r="C7" s="82"/>
      <c r="D7" s="82"/>
      <c r="E7" s="82"/>
      <c r="F7" s="82"/>
      <c r="G7" s="83"/>
      <c r="H7" s="151">
        <v>125763.11</v>
      </c>
      <c r="I7" s="152"/>
    </row>
    <row r="8" spans="1:9" x14ac:dyDescent="0.25">
      <c r="A8" s="16" t="s">
        <v>6</v>
      </c>
      <c r="B8" s="17"/>
      <c r="C8" s="17"/>
      <c r="D8" s="17"/>
      <c r="E8" s="17"/>
      <c r="F8" s="17"/>
      <c r="G8" s="18"/>
      <c r="H8" s="14">
        <v>109797.01</v>
      </c>
      <c r="I8" s="15"/>
    </row>
    <row r="9" spans="1:9" x14ac:dyDescent="0.25">
      <c r="A9" s="11" t="s">
        <v>7</v>
      </c>
      <c r="B9" s="12"/>
      <c r="C9" s="12"/>
      <c r="D9" s="12"/>
      <c r="E9" s="12"/>
      <c r="F9" s="12"/>
      <c r="G9" s="13"/>
      <c r="H9" s="61">
        <v>4080</v>
      </c>
      <c r="I9" s="62"/>
    </row>
    <row r="10" spans="1:9" ht="15.75" thickBot="1" x14ac:dyDescent="0.3">
      <c r="A10" s="11"/>
      <c r="B10" s="12"/>
      <c r="C10" s="12"/>
      <c r="D10" s="12"/>
      <c r="E10" s="12"/>
      <c r="F10" s="12"/>
      <c r="G10" s="13"/>
      <c r="H10" s="14"/>
      <c r="I10" s="15"/>
    </row>
    <row r="11" spans="1:9" ht="15.75" thickBot="1" x14ac:dyDescent="0.3">
      <c r="A11" s="53" t="s">
        <v>8</v>
      </c>
      <c r="B11" s="54"/>
      <c r="C11" s="54"/>
      <c r="D11" s="54"/>
      <c r="E11" s="54"/>
      <c r="F11" s="54"/>
      <c r="G11" s="55"/>
      <c r="H11" s="56">
        <f>H12+H13+H14+H15+H16+H18+H19+H21+H22+H23+H24+H25+H26+H20</f>
        <v>210340.74</v>
      </c>
      <c r="I11" s="71"/>
    </row>
    <row r="12" spans="1:9" x14ac:dyDescent="0.25">
      <c r="A12" s="45" t="s">
        <v>64</v>
      </c>
      <c r="B12" s="46"/>
      <c r="C12" s="46"/>
      <c r="D12" s="46"/>
      <c r="E12" s="46"/>
      <c r="F12" s="46"/>
      <c r="G12" s="47"/>
      <c r="H12" s="72">
        <v>8125.84</v>
      </c>
      <c r="I12" s="73"/>
    </row>
    <row r="13" spans="1:9" x14ac:dyDescent="0.25">
      <c r="A13" s="11" t="s">
        <v>96</v>
      </c>
      <c r="B13" s="12"/>
      <c r="C13" s="12"/>
      <c r="D13" s="12"/>
      <c r="E13" s="12"/>
      <c r="F13" s="12"/>
      <c r="G13" s="13"/>
      <c r="H13" s="14"/>
      <c r="I13" s="15"/>
    </row>
    <row r="14" spans="1:9" x14ac:dyDescent="0.25">
      <c r="A14" s="11" t="s">
        <v>10</v>
      </c>
      <c r="B14" s="12"/>
      <c r="C14" s="12"/>
      <c r="D14" s="12"/>
      <c r="E14" s="12"/>
      <c r="F14" s="12"/>
      <c r="G14" s="13"/>
      <c r="H14" s="14">
        <v>693.78</v>
      </c>
      <c r="I14" s="15"/>
    </row>
    <row r="15" spans="1:9" x14ac:dyDescent="0.25">
      <c r="A15" s="11" t="s">
        <v>11</v>
      </c>
      <c r="B15" s="12"/>
      <c r="C15" s="12"/>
      <c r="D15" s="12"/>
      <c r="E15" s="12"/>
      <c r="F15" s="12"/>
      <c r="G15" s="13"/>
      <c r="H15" s="14">
        <v>4301.1099999999997</v>
      </c>
      <c r="I15" s="15"/>
    </row>
    <row r="16" spans="1:9" x14ac:dyDescent="0.25">
      <c r="A16" s="65" t="s">
        <v>12</v>
      </c>
      <c r="B16" s="66"/>
      <c r="C16" s="66"/>
      <c r="D16" s="66"/>
      <c r="E16" s="66"/>
      <c r="F16" s="66"/>
      <c r="G16" s="67"/>
      <c r="H16" s="14"/>
      <c r="I16" s="15"/>
    </row>
    <row r="17" spans="1:9" x14ac:dyDescent="0.25">
      <c r="A17" s="65"/>
      <c r="B17" s="66"/>
      <c r="C17" s="66"/>
      <c r="D17" s="66"/>
      <c r="E17" s="66"/>
      <c r="F17" s="66"/>
      <c r="G17" s="67"/>
      <c r="H17" s="14"/>
      <c r="I17" s="15"/>
    </row>
    <row r="18" spans="1:9" x14ac:dyDescent="0.25">
      <c r="A18" s="11" t="s">
        <v>48</v>
      </c>
      <c r="B18" s="12"/>
      <c r="C18" s="12"/>
      <c r="D18" s="12"/>
      <c r="E18" s="12"/>
      <c r="F18" s="12"/>
      <c r="G18" s="13"/>
      <c r="H18" s="14">
        <v>6000</v>
      </c>
      <c r="I18" s="15"/>
    </row>
    <row r="19" spans="1:9" x14ac:dyDescent="0.25">
      <c r="A19" s="68" t="s">
        <v>13</v>
      </c>
      <c r="B19" s="69"/>
      <c r="C19" s="69"/>
      <c r="D19" s="69"/>
      <c r="E19" s="69"/>
      <c r="F19" s="69"/>
      <c r="G19" s="70"/>
      <c r="H19" s="14"/>
      <c r="I19" s="15"/>
    </row>
    <row r="20" spans="1:9" x14ac:dyDescent="0.25">
      <c r="A20" s="11" t="s">
        <v>14</v>
      </c>
      <c r="B20" s="12"/>
      <c r="C20" s="12"/>
      <c r="D20" s="12"/>
      <c r="E20" s="12"/>
      <c r="F20" s="12"/>
      <c r="G20" s="13"/>
      <c r="H20" s="61">
        <v>5064</v>
      </c>
      <c r="I20" s="62"/>
    </row>
    <row r="21" spans="1:9" x14ac:dyDescent="0.25">
      <c r="A21" s="16" t="s">
        <v>15</v>
      </c>
      <c r="B21" s="17"/>
      <c r="C21" s="17"/>
      <c r="D21" s="17"/>
      <c r="E21" s="17"/>
      <c r="F21" s="17"/>
      <c r="G21" s="18"/>
      <c r="H21" s="61">
        <v>110</v>
      </c>
      <c r="I21" s="62"/>
    </row>
    <row r="22" spans="1:9" x14ac:dyDescent="0.25">
      <c r="A22" s="16" t="s">
        <v>16</v>
      </c>
      <c r="B22" s="17"/>
      <c r="C22" s="17"/>
      <c r="D22" s="17"/>
      <c r="E22" s="17"/>
      <c r="F22" s="17"/>
      <c r="G22" s="18"/>
      <c r="H22" s="63"/>
      <c r="I22" s="64"/>
    </row>
    <row r="23" spans="1:9" x14ac:dyDescent="0.25">
      <c r="A23" s="16" t="s">
        <v>17</v>
      </c>
      <c r="B23" s="17"/>
      <c r="C23" s="17"/>
      <c r="D23" s="17"/>
      <c r="E23" s="17"/>
      <c r="F23" s="17"/>
      <c r="G23" s="18"/>
      <c r="H23" s="51">
        <v>8125.25</v>
      </c>
      <c r="I23" s="52"/>
    </row>
    <row r="24" spans="1:9" x14ac:dyDescent="0.25">
      <c r="A24" s="16" t="s">
        <v>18</v>
      </c>
      <c r="B24" s="17"/>
      <c r="C24" s="17"/>
      <c r="D24" s="17"/>
      <c r="E24" s="17"/>
      <c r="F24" s="17"/>
      <c r="G24" s="18"/>
      <c r="H24" s="63">
        <v>51301.919999999998</v>
      </c>
      <c r="I24" s="64"/>
    </row>
    <row r="25" spans="1:9" x14ac:dyDescent="0.25">
      <c r="A25" s="16" t="s">
        <v>19</v>
      </c>
      <c r="B25" s="17"/>
      <c r="C25" s="17"/>
      <c r="D25" s="17"/>
      <c r="E25" s="17"/>
      <c r="F25" s="17"/>
      <c r="G25" s="18"/>
      <c r="H25" s="63">
        <v>96877.46</v>
      </c>
      <c r="I25" s="64"/>
    </row>
    <row r="26" spans="1:9" ht="15.75" thickBot="1" x14ac:dyDescent="0.3">
      <c r="A26" s="16" t="s">
        <v>20</v>
      </c>
      <c r="B26" s="17"/>
      <c r="C26" s="17"/>
      <c r="D26" s="17"/>
      <c r="E26" s="17"/>
      <c r="F26" s="17"/>
      <c r="G26" s="18"/>
      <c r="H26" s="51">
        <v>29741.38</v>
      </c>
      <c r="I26" s="52"/>
    </row>
    <row r="27" spans="1:9" ht="15.75" thickBot="1" x14ac:dyDescent="0.3">
      <c r="A27" s="53" t="s">
        <v>21</v>
      </c>
      <c r="B27" s="54"/>
      <c r="C27" s="54"/>
      <c r="D27" s="54"/>
      <c r="E27" s="54"/>
      <c r="F27" s="54"/>
      <c r="G27" s="55"/>
      <c r="H27" s="95">
        <v>218311.41</v>
      </c>
      <c r="I27" s="96"/>
    </row>
    <row r="28" spans="1:9" ht="15.75" thickBot="1" x14ac:dyDescent="0.3">
      <c r="A28" s="58"/>
      <c r="B28" s="59"/>
      <c r="C28" s="59"/>
      <c r="D28" s="59"/>
      <c r="E28" s="59"/>
      <c r="F28" s="59"/>
      <c r="G28" s="60"/>
      <c r="H28" s="58"/>
      <c r="I28" s="60"/>
    </row>
    <row r="29" spans="1:9" ht="15.75" thickBot="1" x14ac:dyDescent="0.3">
      <c r="A29" s="33" t="s">
        <v>68</v>
      </c>
      <c r="B29" s="34"/>
      <c r="C29" s="34"/>
      <c r="D29" s="34"/>
      <c r="E29" s="34"/>
      <c r="F29" s="34"/>
      <c r="G29" s="35"/>
      <c r="H29" s="36">
        <v>0</v>
      </c>
      <c r="I29" s="37"/>
    </row>
    <row r="30" spans="1:9" x14ac:dyDescent="0.25">
      <c r="A30" s="45" t="s">
        <v>79</v>
      </c>
      <c r="B30" s="46"/>
      <c r="C30" s="46"/>
      <c r="D30" s="46"/>
      <c r="E30" s="46"/>
      <c r="F30" s="46"/>
      <c r="G30" s="47"/>
      <c r="H30" s="120"/>
      <c r="I30" s="121"/>
    </row>
    <row r="31" spans="1:9" ht="15.75" thickBot="1" x14ac:dyDescent="0.3">
      <c r="A31" s="51"/>
      <c r="B31" s="147"/>
      <c r="C31" s="147"/>
      <c r="D31" s="147"/>
      <c r="E31" s="147"/>
      <c r="F31" s="147"/>
      <c r="G31" s="52"/>
      <c r="H31" s="227"/>
      <c r="I31" s="228"/>
    </row>
    <row r="32" spans="1:9" x14ac:dyDescent="0.25">
      <c r="A32" s="88" t="s">
        <v>24</v>
      </c>
      <c r="B32" s="89"/>
      <c r="C32" s="89"/>
      <c r="D32" s="89"/>
      <c r="E32" s="89"/>
      <c r="F32" s="89"/>
      <c r="G32" s="90"/>
      <c r="H32" s="120">
        <v>8679.43</v>
      </c>
      <c r="I32" s="121"/>
    </row>
    <row r="33" spans="1:9" x14ac:dyDescent="0.25">
      <c r="A33" s="21" t="s">
        <v>25</v>
      </c>
      <c r="B33" s="22"/>
      <c r="C33" s="22"/>
      <c r="D33" s="22"/>
      <c r="E33" s="22"/>
      <c r="F33" s="22"/>
      <c r="G33" s="23"/>
      <c r="H33" s="19">
        <v>46062.36</v>
      </c>
      <c r="I33" s="20"/>
    </row>
    <row r="34" spans="1:9" ht="15.75" thickBot="1" x14ac:dyDescent="0.3">
      <c r="A34" s="117" t="s">
        <v>26</v>
      </c>
      <c r="B34" s="118"/>
      <c r="C34" s="118"/>
      <c r="D34" s="118"/>
      <c r="E34" s="118"/>
      <c r="F34" s="118"/>
      <c r="G34" s="119"/>
      <c r="H34" s="161">
        <v>44244.2</v>
      </c>
      <c r="I34" s="162"/>
    </row>
    <row r="35" spans="1:9" ht="15.75" thickBot="1" x14ac:dyDescent="0.3">
      <c r="A35" s="130"/>
      <c r="B35" s="131"/>
      <c r="C35" s="131"/>
      <c r="D35" s="131"/>
      <c r="E35" s="131"/>
      <c r="F35" s="131"/>
      <c r="G35" s="132"/>
      <c r="H35" s="43"/>
      <c r="I35" s="44"/>
    </row>
    <row r="36" spans="1:9" ht="15.75" thickBot="1" x14ac:dyDescent="0.3">
      <c r="A36" s="33" t="s">
        <v>27</v>
      </c>
      <c r="B36" s="34"/>
      <c r="C36" s="34"/>
      <c r="D36" s="34"/>
      <c r="E36" s="34"/>
      <c r="F36" s="34"/>
      <c r="G36" s="35"/>
      <c r="H36" s="36">
        <f>H11+H29</f>
        <v>210340.74</v>
      </c>
      <c r="I36" s="37"/>
    </row>
    <row r="37" spans="1:9" x14ac:dyDescent="0.25">
      <c r="A37" s="38"/>
      <c r="B37" s="39"/>
      <c r="C37" s="39"/>
      <c r="D37" s="39"/>
      <c r="E37" s="39"/>
      <c r="F37" s="39"/>
      <c r="G37" s="40"/>
      <c r="H37" s="41"/>
      <c r="I37" s="42"/>
    </row>
    <row r="38" spans="1:9" x14ac:dyDescent="0.25">
      <c r="A38" s="21" t="s">
        <v>83</v>
      </c>
      <c r="B38" s="22"/>
      <c r="C38" s="22"/>
      <c r="D38" s="22"/>
      <c r="E38" s="22"/>
      <c r="F38" s="22"/>
      <c r="G38" s="23"/>
      <c r="H38" s="19">
        <f>H4+H11-H27</f>
        <v>102908.15</v>
      </c>
      <c r="I38" s="20"/>
    </row>
    <row r="39" spans="1:9" x14ac:dyDescent="0.25">
      <c r="A39" s="21" t="s">
        <v>93</v>
      </c>
      <c r="B39" s="22"/>
      <c r="C39" s="22"/>
      <c r="D39" s="22"/>
      <c r="E39" s="22"/>
      <c r="F39" s="22"/>
      <c r="G39" s="23"/>
      <c r="H39" s="19">
        <f>H6+H7-H8-H9</f>
        <v>171062.70999999996</v>
      </c>
      <c r="I39" s="20"/>
    </row>
    <row r="40" spans="1:9" x14ac:dyDescent="0.25">
      <c r="A40" s="27" t="s">
        <v>59</v>
      </c>
      <c r="B40" s="22"/>
      <c r="C40" s="22"/>
      <c r="D40" s="22"/>
      <c r="E40" s="22"/>
      <c r="F40" s="22"/>
      <c r="G40" s="23"/>
      <c r="H40" s="19">
        <f>H32+H33-H34</f>
        <v>10497.590000000004</v>
      </c>
      <c r="I40" s="20"/>
    </row>
    <row r="41" spans="1:9" x14ac:dyDescent="0.25">
      <c r="A41" s="8"/>
      <c r="B41" s="9"/>
      <c r="C41" s="9"/>
      <c r="D41" s="9"/>
      <c r="E41" s="9"/>
      <c r="F41" s="9"/>
      <c r="G41" s="10"/>
      <c r="H41" s="8"/>
      <c r="I41" s="10"/>
    </row>
    <row r="42" spans="1:9" x14ac:dyDescent="0.25">
      <c r="A42" s="200" t="s">
        <v>31</v>
      </c>
      <c r="B42" s="201"/>
      <c r="C42" s="201"/>
      <c r="D42" s="201"/>
      <c r="E42" s="201"/>
      <c r="F42" s="201"/>
      <c r="G42" s="202"/>
      <c r="H42" s="14"/>
      <c r="I42" s="15"/>
    </row>
    <row r="43" spans="1:9" x14ac:dyDescent="0.25">
      <c r="A43" s="16" t="s">
        <v>32</v>
      </c>
      <c r="B43" s="17"/>
      <c r="C43" s="17"/>
      <c r="D43" s="17"/>
      <c r="E43" s="17"/>
      <c r="F43" s="17"/>
      <c r="G43" s="18"/>
      <c r="H43" s="173">
        <v>12.5</v>
      </c>
      <c r="I43" s="174"/>
    </row>
    <row r="44" spans="1:9" ht="15.75" thickBot="1" x14ac:dyDescent="0.3">
      <c r="A44" s="2" t="s">
        <v>33</v>
      </c>
      <c r="B44" s="3"/>
      <c r="C44" s="3"/>
      <c r="D44" s="3"/>
      <c r="E44" s="3"/>
      <c r="F44" s="3"/>
      <c r="G44" s="4"/>
      <c r="H44" s="300">
        <f>(H7+H11+H33)/(H8+H9+H27+H34)*H43</f>
        <v>12.690392307127899</v>
      </c>
      <c r="I44" s="301"/>
    </row>
    <row r="47" spans="1:9" x14ac:dyDescent="0.25">
      <c r="A47" s="7" t="s">
        <v>34</v>
      </c>
      <c r="B47" s="7"/>
      <c r="C47" s="7"/>
      <c r="G47" s="7" t="s">
        <v>35</v>
      </c>
      <c r="H47" s="7"/>
      <c r="I47" s="7"/>
    </row>
  </sheetData>
  <mergeCells count="86">
    <mergeCell ref="A47:C47"/>
    <mergeCell ref="G47:I47"/>
    <mergeCell ref="A42:G42"/>
    <mergeCell ref="H42:I42"/>
    <mergeCell ref="A43:G43"/>
    <mergeCell ref="H43:I43"/>
    <mergeCell ref="A44:G44"/>
    <mergeCell ref="H44:I44"/>
    <mergeCell ref="A39:G39"/>
    <mergeCell ref="H39:I39"/>
    <mergeCell ref="A40:G40"/>
    <mergeCell ref="H40:I40"/>
    <mergeCell ref="A41:G41"/>
    <mergeCell ref="H41:I41"/>
    <mergeCell ref="A36:G36"/>
    <mergeCell ref="H36:I36"/>
    <mergeCell ref="A37:G37"/>
    <mergeCell ref="H37:I37"/>
    <mergeCell ref="A38:G38"/>
    <mergeCell ref="H38:I38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4:G14"/>
    <mergeCell ref="H14:I14"/>
    <mergeCell ref="A15:G15"/>
    <mergeCell ref="H15:I15"/>
    <mergeCell ref="A16:G17"/>
    <mergeCell ref="H16:I17"/>
    <mergeCell ref="A11:G11"/>
    <mergeCell ref="H11:I11"/>
    <mergeCell ref="A12:G12"/>
    <mergeCell ref="H12:I12"/>
    <mergeCell ref="A13:G13"/>
    <mergeCell ref="H13:I13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O12" sqref="O12"/>
    </sheetView>
  </sheetViews>
  <sheetFormatPr defaultRowHeight="15" x14ac:dyDescent="0.25"/>
  <sheetData>
    <row r="1" spans="1:9" ht="18.75" x14ac:dyDescent="0.3">
      <c r="A1" s="84" t="s">
        <v>52</v>
      </c>
      <c r="B1" s="84"/>
      <c r="C1" s="84"/>
      <c r="D1" s="84"/>
      <c r="E1" s="84"/>
      <c r="F1" s="84"/>
      <c r="G1" s="84"/>
      <c r="H1" s="84"/>
      <c r="I1" s="84"/>
    </row>
    <row r="2" spans="1:9" ht="15.75" thickBot="1" x14ac:dyDescent="0.3">
      <c r="C2" s="85" t="s">
        <v>46</v>
      </c>
      <c r="D2" s="85"/>
      <c r="E2" s="85"/>
      <c r="F2" s="85"/>
    </row>
    <row r="3" spans="1:9" ht="15.75" thickBot="1" x14ac:dyDescent="0.3">
      <c r="A3" s="58"/>
      <c r="B3" s="59"/>
      <c r="C3" s="59"/>
      <c r="D3" s="59"/>
      <c r="E3" s="59"/>
      <c r="F3" s="59"/>
      <c r="G3" s="60"/>
      <c r="H3" s="113" t="s">
        <v>2</v>
      </c>
      <c r="I3" s="114"/>
    </row>
    <row r="4" spans="1:9" x14ac:dyDescent="0.25">
      <c r="A4" s="88" t="s">
        <v>53</v>
      </c>
      <c r="B4" s="89"/>
      <c r="C4" s="89"/>
      <c r="D4" s="89"/>
      <c r="E4" s="89"/>
      <c r="F4" s="89"/>
      <c r="G4" s="90"/>
      <c r="H4" s="115">
        <v>46973.05</v>
      </c>
      <c r="I4" s="116"/>
    </row>
    <row r="5" spans="1:9" x14ac:dyDescent="0.25">
      <c r="A5" s="76"/>
      <c r="B5" s="77"/>
      <c r="C5" s="77"/>
      <c r="D5" s="77"/>
      <c r="E5" s="77"/>
      <c r="F5" s="77"/>
      <c r="G5" s="24"/>
      <c r="H5" s="63"/>
      <c r="I5" s="64"/>
    </row>
    <row r="6" spans="1:9" x14ac:dyDescent="0.25">
      <c r="A6" s="78" t="s">
        <v>4</v>
      </c>
      <c r="B6" s="79"/>
      <c r="C6" s="79"/>
      <c r="D6" s="79"/>
      <c r="E6" s="79"/>
      <c r="F6" s="79"/>
      <c r="G6" s="80"/>
      <c r="H6" s="19">
        <v>27568.16</v>
      </c>
      <c r="I6" s="20"/>
    </row>
    <row r="7" spans="1:9" x14ac:dyDescent="0.25">
      <c r="A7" s="81" t="s">
        <v>5</v>
      </c>
      <c r="B7" s="82"/>
      <c r="C7" s="82"/>
      <c r="D7" s="82"/>
      <c r="E7" s="82"/>
      <c r="F7" s="82"/>
      <c r="G7" s="83"/>
      <c r="H7" s="74">
        <v>228187.98</v>
      </c>
      <c r="I7" s="75"/>
    </row>
    <row r="8" spans="1:9" x14ac:dyDescent="0.25">
      <c r="A8" s="11" t="s">
        <v>6</v>
      </c>
      <c r="B8" s="12"/>
      <c r="C8" s="12"/>
      <c r="D8" s="12"/>
      <c r="E8" s="12"/>
      <c r="F8" s="12"/>
      <c r="G8" s="13"/>
      <c r="H8" s="74">
        <v>202681.86</v>
      </c>
      <c r="I8" s="75"/>
    </row>
    <row r="9" spans="1:9" x14ac:dyDescent="0.25">
      <c r="A9" s="11" t="s">
        <v>7</v>
      </c>
      <c r="B9" s="12"/>
      <c r="C9" s="12"/>
      <c r="D9" s="12"/>
      <c r="E9" s="12"/>
      <c r="F9" s="12"/>
      <c r="G9" s="13"/>
      <c r="H9" s="74">
        <v>26880</v>
      </c>
      <c r="I9" s="75"/>
    </row>
    <row r="10" spans="1:9" ht="15.75" thickBot="1" x14ac:dyDescent="0.3">
      <c r="A10" s="76"/>
      <c r="B10" s="77"/>
      <c r="C10" s="77"/>
      <c r="D10" s="77"/>
      <c r="E10" s="77"/>
      <c r="F10" s="77"/>
      <c r="G10" s="24"/>
      <c r="H10" s="19"/>
      <c r="I10" s="20"/>
    </row>
    <row r="11" spans="1:9" ht="15.75" thickBot="1" x14ac:dyDescent="0.3">
      <c r="A11" s="53" t="s">
        <v>8</v>
      </c>
      <c r="B11" s="54"/>
      <c r="C11" s="54"/>
      <c r="D11" s="54"/>
      <c r="E11" s="54"/>
      <c r="F11" s="54"/>
      <c r="G11" s="55"/>
      <c r="H11" s="56">
        <f>H12+H14+H20+H23+H24+H25+H17+H13+H22</f>
        <v>683527.85000000009</v>
      </c>
      <c r="I11" s="71"/>
    </row>
    <row r="12" spans="1:9" x14ac:dyDescent="0.25">
      <c r="A12" s="45" t="s">
        <v>54</v>
      </c>
      <c r="B12" s="46"/>
      <c r="C12" s="46"/>
      <c r="D12" s="46"/>
      <c r="E12" s="46"/>
      <c r="F12" s="46"/>
      <c r="G12" s="47"/>
      <c r="H12" s="72">
        <v>16663.8</v>
      </c>
      <c r="I12" s="73"/>
    </row>
    <row r="13" spans="1:9" x14ac:dyDescent="0.25">
      <c r="A13" s="16" t="s">
        <v>10</v>
      </c>
      <c r="B13" s="17"/>
      <c r="C13" s="17"/>
      <c r="D13" s="17"/>
      <c r="E13" s="17"/>
      <c r="F13" s="17"/>
      <c r="G13" s="18"/>
      <c r="H13" s="61">
        <v>693.78</v>
      </c>
      <c r="I13" s="62"/>
    </row>
    <row r="14" spans="1:9" x14ac:dyDescent="0.25">
      <c r="A14" s="16" t="s">
        <v>11</v>
      </c>
      <c r="B14" s="17"/>
      <c r="C14" s="17"/>
      <c r="D14" s="17"/>
      <c r="E14" s="17"/>
      <c r="F14" s="17"/>
      <c r="G14" s="18"/>
      <c r="H14" s="63">
        <v>4301.1099999999997</v>
      </c>
      <c r="I14" s="64"/>
    </row>
    <row r="15" spans="1:9" x14ac:dyDescent="0.25">
      <c r="A15" s="65" t="s">
        <v>12</v>
      </c>
      <c r="B15" s="66"/>
      <c r="C15" s="66"/>
      <c r="D15" s="66"/>
      <c r="E15" s="66"/>
      <c r="F15" s="66"/>
      <c r="G15" s="67"/>
      <c r="H15" s="14"/>
      <c r="I15" s="15"/>
    </row>
    <row r="16" spans="1:9" x14ac:dyDescent="0.25">
      <c r="A16" s="65"/>
      <c r="B16" s="66"/>
      <c r="C16" s="66"/>
      <c r="D16" s="66"/>
      <c r="E16" s="66"/>
      <c r="F16" s="66"/>
      <c r="G16" s="67"/>
      <c r="H16" s="14"/>
      <c r="I16" s="15"/>
    </row>
    <row r="17" spans="1:9" x14ac:dyDescent="0.25">
      <c r="A17" s="110" t="s">
        <v>48</v>
      </c>
      <c r="B17" s="111"/>
      <c r="C17" s="111"/>
      <c r="D17" s="111"/>
      <c r="E17" s="111"/>
      <c r="F17" s="111"/>
      <c r="G17" s="112"/>
      <c r="H17" s="63">
        <v>6000</v>
      </c>
      <c r="I17" s="64"/>
    </row>
    <row r="18" spans="1:9" x14ac:dyDescent="0.25">
      <c r="A18" s="68" t="s">
        <v>13</v>
      </c>
      <c r="B18" s="69"/>
      <c r="C18" s="69"/>
      <c r="D18" s="69"/>
      <c r="E18" s="69"/>
      <c r="F18" s="69"/>
      <c r="G18" s="70"/>
      <c r="H18" s="14"/>
      <c r="I18" s="15"/>
    </row>
    <row r="19" spans="1:9" x14ac:dyDescent="0.25">
      <c r="A19" s="11" t="s">
        <v>14</v>
      </c>
      <c r="B19" s="12"/>
      <c r="C19" s="12"/>
      <c r="D19" s="12"/>
      <c r="E19" s="12"/>
      <c r="F19" s="12"/>
      <c r="G19" s="13"/>
      <c r="H19" s="61"/>
      <c r="I19" s="62"/>
    </row>
    <row r="20" spans="1:9" x14ac:dyDescent="0.25">
      <c r="A20" s="16" t="s">
        <v>15</v>
      </c>
      <c r="B20" s="17"/>
      <c r="C20" s="17"/>
      <c r="D20" s="17"/>
      <c r="E20" s="17"/>
      <c r="F20" s="17"/>
      <c r="G20" s="18"/>
      <c r="H20" s="61">
        <v>108725</v>
      </c>
      <c r="I20" s="62"/>
    </row>
    <row r="21" spans="1:9" x14ac:dyDescent="0.25">
      <c r="A21" s="16" t="s">
        <v>16</v>
      </c>
      <c r="B21" s="17"/>
      <c r="C21" s="17"/>
      <c r="D21" s="17"/>
      <c r="E21" s="17"/>
      <c r="F21" s="17"/>
      <c r="G21" s="18"/>
      <c r="H21" s="63"/>
      <c r="I21" s="64"/>
    </row>
    <row r="22" spans="1:9" x14ac:dyDescent="0.25">
      <c r="A22" s="16" t="s">
        <v>17</v>
      </c>
      <c r="B22" s="17"/>
      <c r="C22" s="17"/>
      <c r="D22" s="17"/>
      <c r="E22" s="17"/>
      <c r="F22" s="17"/>
      <c r="G22" s="18"/>
      <c r="H22" s="63">
        <v>115198.8</v>
      </c>
      <c r="I22" s="64"/>
    </row>
    <row r="23" spans="1:9" x14ac:dyDescent="0.25">
      <c r="A23" s="16" t="s">
        <v>18</v>
      </c>
      <c r="B23" s="17"/>
      <c r="C23" s="17"/>
      <c r="D23" s="17"/>
      <c r="E23" s="17"/>
      <c r="F23" s="17"/>
      <c r="G23" s="18"/>
      <c r="H23" s="61">
        <v>101646</v>
      </c>
      <c r="I23" s="62"/>
    </row>
    <row r="24" spans="1:9" x14ac:dyDescent="0.25">
      <c r="A24" s="16" t="s">
        <v>19</v>
      </c>
      <c r="B24" s="17"/>
      <c r="C24" s="17"/>
      <c r="D24" s="17"/>
      <c r="E24" s="17"/>
      <c r="F24" s="17"/>
      <c r="G24" s="18"/>
      <c r="H24" s="63">
        <v>252715.65</v>
      </c>
      <c r="I24" s="64"/>
    </row>
    <row r="25" spans="1:9" ht="15.75" thickBot="1" x14ac:dyDescent="0.3">
      <c r="A25" s="16" t="s">
        <v>20</v>
      </c>
      <c r="B25" s="17"/>
      <c r="C25" s="17"/>
      <c r="D25" s="17"/>
      <c r="E25" s="17"/>
      <c r="F25" s="17"/>
      <c r="G25" s="18"/>
      <c r="H25" s="51">
        <v>77583.710000000006</v>
      </c>
      <c r="I25" s="52"/>
    </row>
    <row r="26" spans="1:9" ht="15.75" thickBot="1" x14ac:dyDescent="0.3">
      <c r="A26" s="53" t="s">
        <v>21</v>
      </c>
      <c r="B26" s="54"/>
      <c r="C26" s="54"/>
      <c r="D26" s="54"/>
      <c r="E26" s="54"/>
      <c r="F26" s="54"/>
      <c r="G26" s="55"/>
      <c r="H26" s="95">
        <v>694104.22</v>
      </c>
      <c r="I26" s="96"/>
    </row>
    <row r="27" spans="1:9" ht="15.75" thickBot="1" x14ac:dyDescent="0.3">
      <c r="A27" s="58"/>
      <c r="B27" s="59"/>
      <c r="C27" s="59"/>
      <c r="D27" s="59"/>
      <c r="E27" s="59"/>
      <c r="F27" s="59"/>
      <c r="G27" s="60"/>
      <c r="H27" s="58"/>
      <c r="I27" s="60"/>
    </row>
    <row r="28" spans="1:9" ht="15.75" thickBot="1" x14ac:dyDescent="0.3">
      <c r="A28" s="33" t="s">
        <v>22</v>
      </c>
      <c r="B28" s="34"/>
      <c r="C28" s="34"/>
      <c r="D28" s="34"/>
      <c r="E28" s="34"/>
      <c r="F28" s="34"/>
      <c r="G28" s="35"/>
      <c r="H28" s="36"/>
      <c r="I28" s="37"/>
    </row>
    <row r="29" spans="1:9" ht="15.75" thickBot="1" x14ac:dyDescent="0.3">
      <c r="A29" s="105"/>
      <c r="B29" s="106"/>
      <c r="C29" s="106"/>
      <c r="D29" s="106"/>
      <c r="E29" s="106"/>
      <c r="F29" s="106"/>
      <c r="G29" s="107"/>
      <c r="H29" s="108"/>
      <c r="I29" s="109"/>
    </row>
    <row r="30" spans="1:9" ht="15.75" thickBot="1" x14ac:dyDescent="0.3">
      <c r="A30" s="33" t="s">
        <v>24</v>
      </c>
      <c r="B30" s="34"/>
      <c r="C30" s="34"/>
      <c r="D30" s="34"/>
      <c r="E30" s="34"/>
      <c r="F30" s="34"/>
      <c r="G30" s="35"/>
      <c r="H30" s="36">
        <v>19837.63</v>
      </c>
      <c r="I30" s="37"/>
    </row>
    <row r="31" spans="1:9" ht="15.75" thickBot="1" x14ac:dyDescent="0.3">
      <c r="A31" s="33" t="s">
        <v>25</v>
      </c>
      <c r="B31" s="34"/>
      <c r="C31" s="34"/>
      <c r="D31" s="34"/>
      <c r="E31" s="34"/>
      <c r="F31" s="34"/>
      <c r="G31" s="35"/>
      <c r="H31" s="36">
        <v>94422.720000000001</v>
      </c>
      <c r="I31" s="37"/>
    </row>
    <row r="32" spans="1:9" ht="15.75" thickBot="1" x14ac:dyDescent="0.3">
      <c r="A32" s="33" t="s">
        <v>26</v>
      </c>
      <c r="B32" s="34"/>
      <c r="C32" s="34"/>
      <c r="D32" s="34"/>
      <c r="E32" s="34"/>
      <c r="F32" s="34"/>
      <c r="G32" s="35"/>
      <c r="H32" s="43">
        <v>92889.66</v>
      </c>
      <c r="I32" s="44"/>
    </row>
    <row r="33" spans="1:9" ht="15.75" thickBot="1" x14ac:dyDescent="0.3">
      <c r="A33" s="28"/>
      <c r="B33" s="29"/>
      <c r="C33" s="29"/>
      <c r="D33" s="29"/>
      <c r="E33" s="29"/>
      <c r="F33" s="29"/>
      <c r="G33" s="30"/>
      <c r="H33" s="31"/>
      <c r="I33" s="32"/>
    </row>
    <row r="34" spans="1:9" ht="15.75" thickBot="1" x14ac:dyDescent="0.3">
      <c r="A34" s="33" t="s">
        <v>55</v>
      </c>
      <c r="B34" s="34"/>
      <c r="C34" s="34"/>
      <c r="D34" s="34"/>
      <c r="E34" s="34"/>
      <c r="F34" s="34"/>
      <c r="G34" s="35"/>
      <c r="H34" s="36">
        <v>1550.52</v>
      </c>
      <c r="I34" s="37"/>
    </row>
    <row r="35" spans="1:9" ht="15.75" thickBot="1" x14ac:dyDescent="0.3">
      <c r="A35" s="33" t="s">
        <v>56</v>
      </c>
      <c r="B35" s="34"/>
      <c r="C35" s="34"/>
      <c r="D35" s="34"/>
      <c r="E35" s="34"/>
      <c r="F35" s="34"/>
      <c r="G35" s="35"/>
      <c r="H35" s="36">
        <v>764.9</v>
      </c>
      <c r="I35" s="37"/>
    </row>
    <row r="36" spans="1:9" ht="15.75" thickBot="1" x14ac:dyDescent="0.3">
      <c r="A36" s="100"/>
      <c r="B36" s="101"/>
      <c r="C36" s="101"/>
      <c r="D36" s="101"/>
      <c r="E36" s="101"/>
      <c r="F36" s="101"/>
      <c r="G36" s="102"/>
      <c r="H36" s="103"/>
      <c r="I36" s="104"/>
    </row>
    <row r="37" spans="1:9" ht="15.75" thickBot="1" x14ac:dyDescent="0.3">
      <c r="A37" s="33" t="s">
        <v>27</v>
      </c>
      <c r="B37" s="34"/>
      <c r="C37" s="34"/>
      <c r="D37" s="34"/>
      <c r="E37" s="34"/>
      <c r="F37" s="34"/>
      <c r="G37" s="35"/>
      <c r="H37" s="36">
        <f>H11+H28</f>
        <v>683527.85000000009</v>
      </c>
      <c r="I37" s="37"/>
    </row>
    <row r="38" spans="1:9" x14ac:dyDescent="0.25">
      <c r="A38" s="38"/>
      <c r="B38" s="39"/>
      <c r="C38" s="39"/>
      <c r="D38" s="39"/>
      <c r="E38" s="39"/>
      <c r="F38" s="39"/>
      <c r="G38" s="40"/>
      <c r="H38" s="41"/>
      <c r="I38" s="42"/>
    </row>
    <row r="39" spans="1:9" x14ac:dyDescent="0.25">
      <c r="A39" s="21" t="s">
        <v>57</v>
      </c>
      <c r="B39" s="22"/>
      <c r="C39" s="22"/>
      <c r="D39" s="22"/>
      <c r="E39" s="22"/>
      <c r="F39" s="22"/>
      <c r="G39" s="23"/>
      <c r="H39" s="19">
        <f>H4+H26-H11</f>
        <v>57549.419999999925</v>
      </c>
      <c r="I39" s="24"/>
    </row>
    <row r="40" spans="1:9" x14ac:dyDescent="0.25">
      <c r="A40" s="21" t="s">
        <v>58</v>
      </c>
      <c r="B40" s="22"/>
      <c r="C40" s="22"/>
      <c r="D40" s="22"/>
      <c r="E40" s="22"/>
      <c r="F40" s="22"/>
      <c r="G40" s="23"/>
      <c r="H40" s="25">
        <f>H6+H7-H8-H9</f>
        <v>26194.280000000028</v>
      </c>
      <c r="I40" s="26"/>
    </row>
    <row r="41" spans="1:9" x14ac:dyDescent="0.25">
      <c r="A41" s="27" t="s">
        <v>59</v>
      </c>
      <c r="B41" s="22"/>
      <c r="C41" s="22"/>
      <c r="D41" s="22"/>
      <c r="E41" s="22"/>
      <c r="F41" s="22"/>
      <c r="G41" s="22"/>
      <c r="H41" s="19">
        <f>H30+H31-H32</f>
        <v>21370.690000000002</v>
      </c>
      <c r="I41" s="20"/>
    </row>
    <row r="42" spans="1:9" x14ac:dyDescent="0.25">
      <c r="A42" s="21" t="s">
        <v>60</v>
      </c>
      <c r="B42" s="22"/>
      <c r="C42" s="22"/>
      <c r="D42" s="22"/>
      <c r="E42" s="22"/>
      <c r="F42" s="22"/>
      <c r="G42" s="23"/>
      <c r="H42" s="99">
        <f>H34-H35</f>
        <v>785.62</v>
      </c>
      <c r="I42" s="10"/>
    </row>
    <row r="43" spans="1:9" x14ac:dyDescent="0.25">
      <c r="A43" s="76"/>
      <c r="B43" s="77"/>
      <c r="C43" s="77"/>
      <c r="D43" s="77"/>
      <c r="E43" s="77"/>
      <c r="F43" s="77"/>
      <c r="G43" s="24"/>
      <c r="H43" s="76"/>
      <c r="I43" s="24"/>
    </row>
    <row r="44" spans="1:9" x14ac:dyDescent="0.25">
      <c r="A44" s="11" t="s">
        <v>31</v>
      </c>
      <c r="B44" s="12"/>
      <c r="C44" s="12"/>
      <c r="D44" s="12"/>
      <c r="E44" s="12"/>
      <c r="F44" s="12"/>
      <c r="G44" s="13"/>
      <c r="H44" s="14"/>
      <c r="I44" s="15"/>
    </row>
    <row r="45" spans="1:9" x14ac:dyDescent="0.25">
      <c r="A45" s="16" t="s">
        <v>32</v>
      </c>
      <c r="B45" s="17"/>
      <c r="C45" s="17"/>
      <c r="D45" s="17"/>
      <c r="E45" s="17"/>
      <c r="F45" s="17"/>
      <c r="G45" s="18"/>
      <c r="H45" s="19">
        <v>16</v>
      </c>
      <c r="I45" s="20"/>
    </row>
    <row r="46" spans="1:9" ht="15.75" thickBot="1" x14ac:dyDescent="0.3">
      <c r="A46" s="2" t="s">
        <v>33</v>
      </c>
      <c r="B46" s="3"/>
      <c r="C46" s="3"/>
      <c r="D46" s="3"/>
      <c r="E46" s="3"/>
      <c r="F46" s="3"/>
      <c r="G46" s="4"/>
      <c r="H46" s="5">
        <f>(H7+H11+H31)/(H8+H26+H32+H35)*H45</f>
        <v>16.253590725033256</v>
      </c>
      <c r="I46" s="6"/>
    </row>
    <row r="49" spans="1:9" x14ac:dyDescent="0.25">
      <c r="A49" s="7" t="s">
        <v>34</v>
      </c>
      <c r="B49" s="7"/>
      <c r="C49" s="7"/>
      <c r="G49" s="7" t="s">
        <v>35</v>
      </c>
      <c r="H49" s="7"/>
      <c r="I49" s="7"/>
    </row>
  </sheetData>
  <mergeCells count="90"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  <mergeCell ref="A8:G8"/>
    <mergeCell ref="H8:I8"/>
    <mergeCell ref="A9:G9"/>
    <mergeCell ref="H9:I9"/>
    <mergeCell ref="A10:G10"/>
    <mergeCell ref="H10:I10"/>
    <mergeCell ref="A11:G11"/>
    <mergeCell ref="H11:I11"/>
    <mergeCell ref="A12:G12"/>
    <mergeCell ref="H12:I12"/>
    <mergeCell ref="A13:G13"/>
    <mergeCell ref="H13:I13"/>
    <mergeCell ref="A14:G14"/>
    <mergeCell ref="H14:I14"/>
    <mergeCell ref="A15:G16"/>
    <mergeCell ref="H15:I16"/>
    <mergeCell ref="A17:G17"/>
    <mergeCell ref="H17:I17"/>
    <mergeCell ref="A18:G18"/>
    <mergeCell ref="H18:I18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5:G35"/>
    <mergeCell ref="H35:I35"/>
    <mergeCell ref="A36:G36"/>
    <mergeCell ref="H36:I36"/>
    <mergeCell ref="A37:G37"/>
    <mergeCell ref="H37:I37"/>
    <mergeCell ref="A38:G38"/>
    <mergeCell ref="H38:I38"/>
    <mergeCell ref="A39:G39"/>
    <mergeCell ref="H39:I39"/>
    <mergeCell ref="A40:G40"/>
    <mergeCell ref="H40:I40"/>
    <mergeCell ref="A41:G41"/>
    <mergeCell ref="H41:I41"/>
    <mergeCell ref="A42:G42"/>
    <mergeCell ref="H42:I42"/>
    <mergeCell ref="A43:G43"/>
    <mergeCell ref="H43:I43"/>
    <mergeCell ref="A44:G44"/>
    <mergeCell ref="H44:I44"/>
    <mergeCell ref="A45:G45"/>
    <mergeCell ref="H45:I45"/>
    <mergeCell ref="A46:G46"/>
    <mergeCell ref="H46:I46"/>
    <mergeCell ref="A49:C49"/>
    <mergeCell ref="G49:I4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N21" sqref="N21"/>
    </sheetView>
  </sheetViews>
  <sheetFormatPr defaultRowHeight="15" x14ac:dyDescent="0.25"/>
  <sheetData>
    <row r="1" spans="1:9" ht="18.75" x14ac:dyDescent="0.3">
      <c r="A1" s="84" t="s">
        <v>61</v>
      </c>
      <c r="B1" s="84"/>
      <c r="C1" s="84"/>
      <c r="D1" s="84"/>
      <c r="E1" s="84"/>
      <c r="F1" s="84"/>
      <c r="G1" s="84"/>
      <c r="H1" s="84"/>
      <c r="I1" s="84"/>
    </row>
    <row r="2" spans="1:9" ht="15.75" thickBot="1" x14ac:dyDescent="0.3">
      <c r="C2" s="85" t="s">
        <v>62</v>
      </c>
      <c r="D2" s="85"/>
      <c r="E2" s="85"/>
      <c r="F2" s="85"/>
    </row>
    <row r="3" spans="1:9" ht="15.75" thickBot="1" x14ac:dyDescent="0.3">
      <c r="A3" s="58"/>
      <c r="B3" s="59"/>
      <c r="C3" s="59"/>
      <c r="D3" s="59"/>
      <c r="E3" s="59"/>
      <c r="F3" s="59"/>
      <c r="G3" s="60"/>
      <c r="H3" s="86" t="s">
        <v>2</v>
      </c>
      <c r="I3" s="87"/>
    </row>
    <row r="4" spans="1:9" x14ac:dyDescent="0.25">
      <c r="A4" s="88" t="s">
        <v>63</v>
      </c>
      <c r="B4" s="89"/>
      <c r="C4" s="89"/>
      <c r="D4" s="89"/>
      <c r="E4" s="89"/>
      <c r="F4" s="89"/>
      <c r="G4" s="90"/>
      <c r="H4" s="76">
        <v>319763.84000000003</v>
      </c>
      <c r="I4" s="24"/>
    </row>
    <row r="5" spans="1:9" x14ac:dyDescent="0.25">
      <c r="A5" s="76"/>
      <c r="B5" s="77"/>
      <c r="C5" s="77"/>
      <c r="D5" s="77"/>
      <c r="E5" s="77"/>
      <c r="F5" s="77"/>
      <c r="G5" s="24"/>
      <c r="H5" s="63"/>
      <c r="I5" s="64"/>
    </row>
    <row r="6" spans="1:9" x14ac:dyDescent="0.25">
      <c r="A6" s="78" t="s">
        <v>4</v>
      </c>
      <c r="B6" s="79"/>
      <c r="C6" s="79"/>
      <c r="D6" s="79"/>
      <c r="E6" s="79"/>
      <c r="F6" s="79"/>
      <c r="G6" s="80"/>
      <c r="H6" s="19">
        <v>59171.54</v>
      </c>
      <c r="I6" s="20"/>
    </row>
    <row r="7" spans="1:9" x14ac:dyDescent="0.25">
      <c r="A7" s="81" t="s">
        <v>5</v>
      </c>
      <c r="B7" s="82"/>
      <c r="C7" s="82"/>
      <c r="D7" s="82"/>
      <c r="E7" s="82"/>
      <c r="F7" s="82"/>
      <c r="G7" s="83"/>
      <c r="H7" s="74">
        <v>181406.85</v>
      </c>
      <c r="I7" s="75"/>
    </row>
    <row r="8" spans="1:9" x14ac:dyDescent="0.25">
      <c r="A8" s="11" t="s">
        <v>6</v>
      </c>
      <c r="B8" s="12"/>
      <c r="C8" s="12"/>
      <c r="D8" s="12"/>
      <c r="E8" s="12"/>
      <c r="F8" s="12"/>
      <c r="G8" s="13"/>
      <c r="H8" s="74">
        <v>159351.35</v>
      </c>
      <c r="I8" s="75"/>
    </row>
    <row r="9" spans="1:9" x14ac:dyDescent="0.25">
      <c r="A9" s="11" t="s">
        <v>7</v>
      </c>
      <c r="B9" s="12"/>
      <c r="C9" s="12"/>
      <c r="D9" s="12"/>
      <c r="E9" s="12"/>
      <c r="F9" s="12"/>
      <c r="G9" s="13"/>
      <c r="H9" s="74">
        <v>13440</v>
      </c>
      <c r="I9" s="75"/>
    </row>
    <row r="10" spans="1:9" ht="15.75" thickBot="1" x14ac:dyDescent="0.3">
      <c r="A10" s="76"/>
      <c r="B10" s="77"/>
      <c r="C10" s="77"/>
      <c r="D10" s="77"/>
      <c r="E10" s="77"/>
      <c r="F10" s="77"/>
      <c r="G10" s="24"/>
      <c r="H10" s="19"/>
      <c r="I10" s="20"/>
    </row>
    <row r="11" spans="1:9" ht="15.75" thickBot="1" x14ac:dyDescent="0.3">
      <c r="A11" s="53" t="s">
        <v>8</v>
      </c>
      <c r="B11" s="54"/>
      <c r="C11" s="54"/>
      <c r="D11" s="54"/>
      <c r="E11" s="54"/>
      <c r="F11" s="54"/>
      <c r="G11" s="55"/>
      <c r="H11" s="56">
        <f>H12+H13+H14+H15+H17+H18+H19+H29+H21+H22+H23+H24+H25+H20</f>
        <v>270931.62</v>
      </c>
      <c r="I11" s="71"/>
    </row>
    <row r="12" spans="1:9" x14ac:dyDescent="0.25">
      <c r="A12" s="45" t="s">
        <v>64</v>
      </c>
      <c r="B12" s="46"/>
      <c r="C12" s="46"/>
      <c r="D12" s="46"/>
      <c r="E12" s="46"/>
      <c r="F12" s="46"/>
      <c r="G12" s="47"/>
      <c r="H12" s="72">
        <v>8783.86</v>
      </c>
      <c r="I12" s="73"/>
    </row>
    <row r="13" spans="1:9" x14ac:dyDescent="0.25">
      <c r="A13" s="16" t="s">
        <v>10</v>
      </c>
      <c r="B13" s="17"/>
      <c r="C13" s="17"/>
      <c r="D13" s="17"/>
      <c r="E13" s="17"/>
      <c r="F13" s="17"/>
      <c r="G13" s="18"/>
      <c r="H13" s="63">
        <v>693.78</v>
      </c>
      <c r="I13" s="64"/>
    </row>
    <row r="14" spans="1:9" x14ac:dyDescent="0.25">
      <c r="A14" s="11" t="s">
        <v>11</v>
      </c>
      <c r="B14" s="12"/>
      <c r="C14" s="12"/>
      <c r="D14" s="12"/>
      <c r="E14" s="12"/>
      <c r="F14" s="12"/>
      <c r="G14" s="13"/>
      <c r="H14" s="14">
        <v>4301.1099999999997</v>
      </c>
      <c r="I14" s="15"/>
    </row>
    <row r="15" spans="1:9" x14ac:dyDescent="0.25">
      <c r="A15" s="65" t="s">
        <v>12</v>
      </c>
      <c r="B15" s="66"/>
      <c r="C15" s="66"/>
      <c r="D15" s="66"/>
      <c r="E15" s="66"/>
      <c r="F15" s="66"/>
      <c r="G15" s="67"/>
      <c r="H15" s="14"/>
      <c r="I15" s="15"/>
    </row>
    <row r="16" spans="1:9" x14ac:dyDescent="0.25">
      <c r="A16" s="65"/>
      <c r="B16" s="66"/>
      <c r="C16" s="66"/>
      <c r="D16" s="66"/>
      <c r="E16" s="66"/>
      <c r="F16" s="66"/>
      <c r="G16" s="67"/>
      <c r="H16" s="14"/>
      <c r="I16" s="15"/>
    </row>
    <row r="17" spans="1:9" x14ac:dyDescent="0.25">
      <c r="A17" s="11" t="s">
        <v>48</v>
      </c>
      <c r="B17" s="12"/>
      <c r="C17" s="12"/>
      <c r="D17" s="12"/>
      <c r="E17" s="12"/>
      <c r="F17" s="12"/>
      <c r="G17" s="13"/>
      <c r="H17" s="14">
        <v>6000</v>
      </c>
      <c r="I17" s="15"/>
    </row>
    <row r="18" spans="1:9" x14ac:dyDescent="0.25">
      <c r="A18" s="11" t="s">
        <v>42</v>
      </c>
      <c r="B18" s="12"/>
      <c r="C18" s="12"/>
      <c r="D18" s="12"/>
      <c r="E18" s="12"/>
      <c r="F18" s="12"/>
      <c r="G18" s="13"/>
      <c r="H18" s="14">
        <v>900</v>
      </c>
      <c r="I18" s="15"/>
    </row>
    <row r="19" spans="1:9" x14ac:dyDescent="0.25">
      <c r="A19" s="68" t="s">
        <v>13</v>
      </c>
      <c r="B19" s="69"/>
      <c r="C19" s="69"/>
      <c r="D19" s="69"/>
      <c r="E19" s="69"/>
      <c r="F19" s="69"/>
      <c r="G19" s="70"/>
      <c r="H19" s="14"/>
      <c r="I19" s="15"/>
    </row>
    <row r="20" spans="1:9" x14ac:dyDescent="0.25">
      <c r="A20" s="11" t="s">
        <v>14</v>
      </c>
      <c r="B20" s="12"/>
      <c r="C20" s="12"/>
      <c r="D20" s="12"/>
      <c r="E20" s="12"/>
      <c r="F20" s="12"/>
      <c r="G20" s="13"/>
      <c r="H20" s="61">
        <v>5208</v>
      </c>
      <c r="I20" s="62"/>
    </row>
    <row r="21" spans="1:9" x14ac:dyDescent="0.25">
      <c r="A21" s="16" t="s">
        <v>16</v>
      </c>
      <c r="B21" s="17"/>
      <c r="C21" s="17"/>
      <c r="D21" s="17"/>
      <c r="E21" s="17"/>
      <c r="F21" s="17"/>
      <c r="G21" s="18"/>
      <c r="H21" s="63"/>
      <c r="I21" s="64"/>
    </row>
    <row r="22" spans="1:9" x14ac:dyDescent="0.25">
      <c r="A22" s="16" t="s">
        <v>17</v>
      </c>
      <c r="B22" s="17"/>
      <c r="C22" s="17"/>
      <c r="D22" s="17"/>
      <c r="E22" s="17"/>
      <c r="F22" s="17"/>
      <c r="G22" s="18"/>
      <c r="H22" s="51">
        <v>7355.29</v>
      </c>
      <c r="I22" s="52"/>
    </row>
    <row r="23" spans="1:9" x14ac:dyDescent="0.25">
      <c r="A23" s="16" t="s">
        <v>18</v>
      </c>
      <c r="B23" s="17"/>
      <c r="C23" s="17"/>
      <c r="D23" s="17"/>
      <c r="E23" s="17"/>
      <c r="F23" s="17"/>
      <c r="G23" s="18"/>
      <c r="H23" s="61">
        <v>66391.56</v>
      </c>
      <c r="I23" s="62"/>
    </row>
    <row r="24" spans="1:9" x14ac:dyDescent="0.25">
      <c r="A24" s="16" t="s">
        <v>19</v>
      </c>
      <c r="B24" s="17"/>
      <c r="C24" s="17"/>
      <c r="D24" s="17"/>
      <c r="E24" s="17"/>
      <c r="F24" s="17"/>
      <c r="G24" s="18"/>
      <c r="H24" s="63">
        <v>131061.99</v>
      </c>
      <c r="I24" s="64"/>
    </row>
    <row r="25" spans="1:9" ht="15.75" thickBot="1" x14ac:dyDescent="0.3">
      <c r="A25" s="16" t="s">
        <v>20</v>
      </c>
      <c r="B25" s="17"/>
      <c r="C25" s="17"/>
      <c r="D25" s="17"/>
      <c r="E25" s="17"/>
      <c r="F25" s="17"/>
      <c r="G25" s="18"/>
      <c r="H25" s="51">
        <v>40236.03</v>
      </c>
      <c r="I25" s="52"/>
    </row>
    <row r="26" spans="1:9" ht="15.75" thickBot="1" x14ac:dyDescent="0.3">
      <c r="A26" s="53" t="s">
        <v>21</v>
      </c>
      <c r="B26" s="54"/>
      <c r="C26" s="54"/>
      <c r="D26" s="54"/>
      <c r="E26" s="54"/>
      <c r="F26" s="54"/>
      <c r="G26" s="55"/>
      <c r="H26" s="95">
        <v>278761.59999999998</v>
      </c>
      <c r="I26" s="96"/>
    </row>
    <row r="27" spans="1:9" ht="15.75" thickBot="1" x14ac:dyDescent="0.3">
      <c r="A27" s="58"/>
      <c r="B27" s="59"/>
      <c r="C27" s="59"/>
      <c r="D27" s="59"/>
      <c r="E27" s="59"/>
      <c r="F27" s="59"/>
      <c r="G27" s="60"/>
      <c r="H27" s="58"/>
      <c r="I27" s="60"/>
    </row>
    <row r="28" spans="1:9" ht="15.75" thickBot="1" x14ac:dyDescent="0.3">
      <c r="A28" s="33" t="s">
        <v>22</v>
      </c>
      <c r="B28" s="34"/>
      <c r="C28" s="34"/>
      <c r="D28" s="34"/>
      <c r="E28" s="34"/>
      <c r="F28" s="34"/>
      <c r="G28" s="35"/>
      <c r="H28" s="36">
        <v>0</v>
      </c>
      <c r="I28" s="37"/>
    </row>
    <row r="29" spans="1:9" x14ac:dyDescent="0.25">
      <c r="A29" s="122" t="s">
        <v>65</v>
      </c>
      <c r="B29" s="123"/>
      <c r="C29" s="123"/>
      <c r="D29" s="123"/>
      <c r="E29" s="123"/>
      <c r="F29" s="123"/>
      <c r="G29" s="124"/>
      <c r="H29" s="125"/>
      <c r="I29" s="126"/>
    </row>
    <row r="30" spans="1:9" ht="15.75" thickBot="1" x14ac:dyDescent="0.3">
      <c r="A30" s="105"/>
      <c r="B30" s="106"/>
      <c r="C30" s="106"/>
      <c r="D30" s="106"/>
      <c r="E30" s="106"/>
      <c r="F30" s="106"/>
      <c r="G30" s="107"/>
      <c r="H30" s="108"/>
      <c r="I30" s="109"/>
    </row>
    <row r="31" spans="1:9" x14ac:dyDescent="0.25">
      <c r="A31" s="88" t="s">
        <v>24</v>
      </c>
      <c r="B31" s="89"/>
      <c r="C31" s="89"/>
      <c r="D31" s="89"/>
      <c r="E31" s="89"/>
      <c r="F31" s="89"/>
      <c r="G31" s="90"/>
      <c r="H31" s="120">
        <v>9872.77</v>
      </c>
      <c r="I31" s="121"/>
    </row>
    <row r="32" spans="1:9" x14ac:dyDescent="0.25">
      <c r="A32" s="21" t="s">
        <v>25</v>
      </c>
      <c r="B32" s="22"/>
      <c r="C32" s="22"/>
      <c r="D32" s="22"/>
      <c r="E32" s="22"/>
      <c r="F32" s="22"/>
      <c r="G32" s="23"/>
      <c r="H32" s="19">
        <v>56541.96</v>
      </c>
      <c r="I32" s="20"/>
    </row>
    <row r="33" spans="1:9" ht="15.75" thickBot="1" x14ac:dyDescent="0.3">
      <c r="A33" s="117" t="s">
        <v>26</v>
      </c>
      <c r="B33" s="118"/>
      <c r="C33" s="118"/>
      <c r="D33" s="118"/>
      <c r="E33" s="118"/>
      <c r="F33" s="118"/>
      <c r="G33" s="119"/>
      <c r="H33" s="5">
        <v>53617.120000000003</v>
      </c>
      <c r="I33" s="6"/>
    </row>
    <row r="34" spans="1:9" ht="15.75" thickBot="1" x14ac:dyDescent="0.3">
      <c r="A34" s="28"/>
      <c r="B34" s="29"/>
      <c r="C34" s="29"/>
      <c r="D34" s="29"/>
      <c r="E34" s="29"/>
      <c r="F34" s="29"/>
      <c r="G34" s="30"/>
      <c r="H34" s="31"/>
      <c r="I34" s="32"/>
    </row>
    <row r="35" spans="1:9" ht="15.75" thickBot="1" x14ac:dyDescent="0.3">
      <c r="A35" s="33" t="s">
        <v>27</v>
      </c>
      <c r="B35" s="34"/>
      <c r="C35" s="34"/>
      <c r="D35" s="34"/>
      <c r="E35" s="34"/>
      <c r="F35" s="34"/>
      <c r="G35" s="35"/>
      <c r="H35" s="36">
        <f>H11+H28</f>
        <v>270931.62</v>
      </c>
      <c r="I35" s="37"/>
    </row>
    <row r="36" spans="1:9" x14ac:dyDescent="0.25">
      <c r="A36" s="38"/>
      <c r="B36" s="39"/>
      <c r="C36" s="39"/>
      <c r="D36" s="39"/>
      <c r="E36" s="39"/>
      <c r="F36" s="39"/>
      <c r="G36" s="40"/>
      <c r="H36" s="41"/>
      <c r="I36" s="42"/>
    </row>
    <row r="37" spans="1:9" x14ac:dyDescent="0.25">
      <c r="A37" s="21" t="s">
        <v>50</v>
      </c>
      <c r="B37" s="22"/>
      <c r="C37" s="22"/>
      <c r="D37" s="22"/>
      <c r="E37" s="22"/>
      <c r="F37" s="22"/>
      <c r="G37" s="23"/>
      <c r="H37" s="19">
        <f>H4+H11-H26</f>
        <v>311933.86</v>
      </c>
      <c r="I37" s="24"/>
    </row>
    <row r="38" spans="1:9" x14ac:dyDescent="0.25">
      <c r="A38" s="21" t="s">
        <v>51</v>
      </c>
      <c r="B38" s="22"/>
      <c r="C38" s="22"/>
      <c r="D38" s="22"/>
      <c r="E38" s="22"/>
      <c r="F38" s="22"/>
      <c r="G38" s="23"/>
      <c r="H38" s="25">
        <f>H6+H7-H8-H9</f>
        <v>67787.040000000008</v>
      </c>
      <c r="I38" s="26"/>
    </row>
    <row r="39" spans="1:9" x14ac:dyDescent="0.25">
      <c r="A39" s="27" t="s">
        <v>59</v>
      </c>
      <c r="B39" s="22"/>
      <c r="C39" s="22"/>
      <c r="D39" s="22"/>
      <c r="E39" s="22"/>
      <c r="F39" s="22"/>
      <c r="G39" s="22"/>
      <c r="H39" s="19">
        <f>H31+H32-H33</f>
        <v>12797.609999999993</v>
      </c>
      <c r="I39" s="20"/>
    </row>
    <row r="40" spans="1:9" x14ac:dyDescent="0.25">
      <c r="A40" s="8"/>
      <c r="B40" s="9"/>
      <c r="C40" s="9"/>
      <c r="D40" s="9"/>
      <c r="E40" s="9"/>
      <c r="F40" s="9"/>
      <c r="G40" s="10"/>
      <c r="H40" s="8"/>
      <c r="I40" s="10"/>
    </row>
    <row r="41" spans="1:9" x14ac:dyDescent="0.25">
      <c r="A41" s="11" t="s">
        <v>31</v>
      </c>
      <c r="B41" s="12"/>
      <c r="C41" s="12"/>
      <c r="D41" s="12"/>
      <c r="E41" s="12"/>
      <c r="F41" s="12"/>
      <c r="G41" s="13"/>
      <c r="H41" s="14"/>
      <c r="I41" s="15"/>
    </row>
    <row r="42" spans="1:9" x14ac:dyDescent="0.25">
      <c r="A42" s="16" t="s">
        <v>32</v>
      </c>
      <c r="B42" s="17"/>
      <c r="C42" s="17"/>
      <c r="D42" s="17"/>
      <c r="E42" s="17"/>
      <c r="F42" s="17"/>
      <c r="G42" s="18"/>
      <c r="H42" s="19">
        <v>13.5</v>
      </c>
      <c r="I42" s="20"/>
    </row>
    <row r="43" spans="1:9" ht="15.75" thickBot="1" x14ac:dyDescent="0.3">
      <c r="A43" s="2" t="s">
        <v>33</v>
      </c>
      <c r="B43" s="3"/>
      <c r="C43" s="3"/>
      <c r="D43" s="3"/>
      <c r="E43" s="3"/>
      <c r="F43" s="3"/>
      <c r="G43" s="4"/>
      <c r="H43" s="5">
        <f>(H7+H11+H32)/(H8+H9+H26+H33)*H42</f>
        <v>13.599154449114534</v>
      </c>
      <c r="I43" s="6"/>
    </row>
    <row r="46" spans="1:9" x14ac:dyDescent="0.25">
      <c r="A46" s="7" t="s">
        <v>34</v>
      </c>
      <c r="B46" s="7"/>
      <c r="C46" s="7"/>
      <c r="G46" s="7" t="s">
        <v>35</v>
      </c>
      <c r="H46" s="7"/>
      <c r="I46" s="7"/>
    </row>
  </sheetData>
  <mergeCells count="84"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  <mergeCell ref="A8:G8"/>
    <mergeCell ref="H8:I8"/>
    <mergeCell ref="A9:G9"/>
    <mergeCell ref="H9:I9"/>
    <mergeCell ref="A10:G10"/>
    <mergeCell ref="H10:I10"/>
    <mergeCell ref="A11:G11"/>
    <mergeCell ref="H11:I11"/>
    <mergeCell ref="A12:G12"/>
    <mergeCell ref="H12:I12"/>
    <mergeCell ref="A13:G13"/>
    <mergeCell ref="H13:I13"/>
    <mergeCell ref="A14:G14"/>
    <mergeCell ref="H14:I14"/>
    <mergeCell ref="A15:G16"/>
    <mergeCell ref="H15:I16"/>
    <mergeCell ref="A17:G17"/>
    <mergeCell ref="H17:I17"/>
    <mergeCell ref="A18:G18"/>
    <mergeCell ref="H18:I18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5:G35"/>
    <mergeCell ref="H35:I35"/>
    <mergeCell ref="A36:G36"/>
    <mergeCell ref="H36:I36"/>
    <mergeCell ref="A37:G37"/>
    <mergeCell ref="H37:I37"/>
    <mergeCell ref="A38:G38"/>
    <mergeCell ref="H38:I38"/>
    <mergeCell ref="A39:G39"/>
    <mergeCell ref="H39:I39"/>
    <mergeCell ref="A40:G40"/>
    <mergeCell ref="H40:I40"/>
    <mergeCell ref="A41:G41"/>
    <mergeCell ref="H41:I41"/>
    <mergeCell ref="A42:G42"/>
    <mergeCell ref="H42:I42"/>
    <mergeCell ref="A43:G43"/>
    <mergeCell ref="H43:I43"/>
    <mergeCell ref="A46:C46"/>
    <mergeCell ref="G46:I4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L16" sqref="L16"/>
    </sheetView>
  </sheetViews>
  <sheetFormatPr defaultRowHeight="15" x14ac:dyDescent="0.25"/>
  <sheetData>
    <row r="1" spans="1:9" ht="18.75" x14ac:dyDescent="0.3">
      <c r="A1" s="84" t="s">
        <v>66</v>
      </c>
      <c r="B1" s="84"/>
      <c r="C1" s="84"/>
      <c r="D1" s="84"/>
      <c r="E1" s="84"/>
      <c r="F1" s="84"/>
      <c r="G1" s="84"/>
      <c r="H1" s="84"/>
      <c r="I1" s="84"/>
    </row>
    <row r="2" spans="1:9" ht="15.75" thickBot="1" x14ac:dyDescent="0.3">
      <c r="C2" s="85" t="s">
        <v>62</v>
      </c>
      <c r="D2" s="85"/>
      <c r="E2" s="85"/>
      <c r="F2" s="85"/>
    </row>
    <row r="3" spans="1:9" ht="15.75" thickBot="1" x14ac:dyDescent="0.3">
      <c r="A3" s="58"/>
      <c r="B3" s="59"/>
      <c r="C3" s="59"/>
      <c r="D3" s="59"/>
      <c r="E3" s="59"/>
      <c r="F3" s="59"/>
      <c r="G3" s="59"/>
      <c r="H3" s="113" t="s">
        <v>2</v>
      </c>
      <c r="I3" s="114"/>
    </row>
    <row r="4" spans="1:9" x14ac:dyDescent="0.25">
      <c r="A4" s="21" t="s">
        <v>67</v>
      </c>
      <c r="B4" s="22"/>
      <c r="C4" s="22"/>
      <c r="D4" s="22"/>
      <c r="E4" s="22"/>
      <c r="F4" s="22"/>
      <c r="G4" s="22"/>
      <c r="H4" s="143">
        <v>129212.72</v>
      </c>
      <c r="I4" s="144"/>
    </row>
    <row r="5" spans="1:9" x14ac:dyDescent="0.25">
      <c r="A5" s="21"/>
      <c r="B5" s="22"/>
      <c r="C5" s="22"/>
      <c r="D5" s="22"/>
      <c r="E5" s="22"/>
      <c r="F5" s="22"/>
      <c r="G5" s="22"/>
      <c r="H5" s="76"/>
      <c r="I5" s="24"/>
    </row>
    <row r="6" spans="1:9" x14ac:dyDescent="0.25">
      <c r="A6" s="21" t="s">
        <v>4</v>
      </c>
      <c r="B6" s="22"/>
      <c r="C6" s="22"/>
      <c r="D6" s="22"/>
      <c r="E6" s="22"/>
      <c r="F6" s="22"/>
      <c r="G6" s="23"/>
      <c r="H6" s="19">
        <v>10178.86</v>
      </c>
      <c r="I6" s="20"/>
    </row>
    <row r="7" spans="1:9" x14ac:dyDescent="0.25">
      <c r="A7" s="81" t="s">
        <v>5</v>
      </c>
      <c r="B7" s="82"/>
      <c r="C7" s="82"/>
      <c r="D7" s="82"/>
      <c r="E7" s="82"/>
      <c r="F7" s="82"/>
      <c r="G7" s="83"/>
      <c r="H7" s="74">
        <v>45446.04</v>
      </c>
      <c r="I7" s="75"/>
    </row>
    <row r="8" spans="1:9" x14ac:dyDescent="0.25">
      <c r="A8" s="81" t="s">
        <v>6</v>
      </c>
      <c r="B8" s="82"/>
      <c r="C8" s="82"/>
      <c r="D8" s="82"/>
      <c r="E8" s="82"/>
      <c r="F8" s="82"/>
      <c r="G8" s="83"/>
      <c r="H8" s="74">
        <v>41121</v>
      </c>
      <c r="I8" s="75"/>
    </row>
    <row r="9" spans="1:9" x14ac:dyDescent="0.25">
      <c r="A9" s="11" t="s">
        <v>7</v>
      </c>
      <c r="B9" s="12"/>
      <c r="C9" s="12"/>
      <c r="D9" s="12"/>
      <c r="E9" s="12"/>
      <c r="F9" s="12"/>
      <c r="G9" s="13"/>
      <c r="H9" s="93">
        <v>4080</v>
      </c>
      <c r="I9" s="94"/>
    </row>
    <row r="10" spans="1:9" ht="15.75" thickBot="1" x14ac:dyDescent="0.3">
      <c r="A10" s="63"/>
      <c r="B10" s="142"/>
      <c r="C10" s="142"/>
      <c r="D10" s="142"/>
      <c r="E10" s="142"/>
      <c r="F10" s="142"/>
      <c r="G10" s="64"/>
      <c r="H10" s="63"/>
      <c r="I10" s="64"/>
    </row>
    <row r="11" spans="1:9" ht="15.75" thickBot="1" x14ac:dyDescent="0.3">
      <c r="A11" s="53" t="s">
        <v>8</v>
      </c>
      <c r="B11" s="54"/>
      <c r="C11" s="54"/>
      <c r="D11" s="54"/>
      <c r="E11" s="54"/>
      <c r="F11" s="54"/>
      <c r="G11" s="141"/>
      <c r="H11" s="56">
        <f>H12+H13+H14+H15+H17+H18+H20+H21+H22+H23+H24+H19</f>
        <v>67655.039999999994</v>
      </c>
      <c r="I11" s="71"/>
    </row>
    <row r="12" spans="1:9" x14ac:dyDescent="0.25">
      <c r="A12" s="45" t="s">
        <v>47</v>
      </c>
      <c r="B12" s="46"/>
      <c r="C12" s="46"/>
      <c r="D12" s="46"/>
      <c r="E12" s="46"/>
      <c r="F12" s="46"/>
      <c r="G12" s="46"/>
      <c r="H12" s="72">
        <v>2909.48</v>
      </c>
      <c r="I12" s="73"/>
    </row>
    <row r="13" spans="1:9" x14ac:dyDescent="0.25">
      <c r="A13" s="11" t="s">
        <v>10</v>
      </c>
      <c r="B13" s="12"/>
      <c r="C13" s="12"/>
      <c r="D13" s="12"/>
      <c r="E13" s="12"/>
      <c r="F13" s="12"/>
      <c r="G13" s="129"/>
      <c r="H13" s="14">
        <v>693.78</v>
      </c>
      <c r="I13" s="15"/>
    </row>
    <row r="14" spans="1:9" x14ac:dyDescent="0.25">
      <c r="A14" s="11" t="s">
        <v>11</v>
      </c>
      <c r="B14" s="12"/>
      <c r="C14" s="12"/>
      <c r="D14" s="12"/>
      <c r="E14" s="12"/>
      <c r="F14" s="12"/>
      <c r="G14" s="129"/>
      <c r="H14" s="14">
        <v>4301.1099999999997</v>
      </c>
      <c r="I14" s="15"/>
    </row>
    <row r="15" spans="1:9" x14ac:dyDescent="0.25">
      <c r="A15" s="65" t="s">
        <v>12</v>
      </c>
      <c r="B15" s="66"/>
      <c r="C15" s="66"/>
      <c r="D15" s="66"/>
      <c r="E15" s="66"/>
      <c r="F15" s="66"/>
      <c r="G15" s="140"/>
      <c r="H15" s="14"/>
      <c r="I15" s="15"/>
    </row>
    <row r="16" spans="1:9" x14ac:dyDescent="0.25">
      <c r="A16" s="65"/>
      <c r="B16" s="66"/>
      <c r="C16" s="66"/>
      <c r="D16" s="66"/>
      <c r="E16" s="66"/>
      <c r="F16" s="66"/>
      <c r="G16" s="140"/>
      <c r="H16" s="14"/>
      <c r="I16" s="15"/>
    </row>
    <row r="17" spans="1:9" x14ac:dyDescent="0.25">
      <c r="A17" s="11" t="s">
        <v>49</v>
      </c>
      <c r="B17" s="12"/>
      <c r="C17" s="12"/>
      <c r="D17" s="12"/>
      <c r="E17" s="12"/>
      <c r="F17" s="12"/>
      <c r="G17" s="129"/>
      <c r="H17" s="14"/>
      <c r="I17" s="15"/>
    </row>
    <row r="18" spans="1:9" x14ac:dyDescent="0.25">
      <c r="A18" s="68" t="s">
        <v>13</v>
      </c>
      <c r="B18" s="69"/>
      <c r="C18" s="69"/>
      <c r="D18" s="69"/>
      <c r="E18" s="69"/>
      <c r="F18" s="69"/>
      <c r="G18" s="139"/>
      <c r="H18" s="14">
        <v>240.12</v>
      </c>
      <c r="I18" s="15"/>
    </row>
    <row r="19" spans="1:9" x14ac:dyDescent="0.25">
      <c r="A19" s="11" t="s">
        <v>14</v>
      </c>
      <c r="B19" s="12"/>
      <c r="C19" s="12"/>
      <c r="D19" s="12"/>
      <c r="E19" s="12"/>
      <c r="F19" s="12"/>
      <c r="G19" s="129"/>
      <c r="H19" s="93">
        <v>4169.1499999999996</v>
      </c>
      <c r="I19" s="94"/>
    </row>
    <row r="20" spans="1:9" x14ac:dyDescent="0.25">
      <c r="A20" s="16" t="s">
        <v>16</v>
      </c>
      <c r="B20" s="17"/>
      <c r="C20" s="17"/>
      <c r="D20" s="17"/>
      <c r="E20" s="17"/>
      <c r="F20" s="17"/>
      <c r="G20" s="17"/>
      <c r="H20" s="63"/>
      <c r="I20" s="64"/>
    </row>
    <row r="21" spans="1:9" x14ac:dyDescent="0.25">
      <c r="A21" s="16" t="s">
        <v>17</v>
      </c>
      <c r="B21" s="17"/>
      <c r="C21" s="17"/>
      <c r="D21" s="17"/>
      <c r="E21" s="17"/>
      <c r="F21" s="17"/>
      <c r="G21" s="17"/>
      <c r="H21" s="51">
        <v>1191.18</v>
      </c>
      <c r="I21" s="52"/>
    </row>
    <row r="22" spans="1:9" x14ac:dyDescent="0.25">
      <c r="A22" s="16" t="s">
        <v>18</v>
      </c>
      <c r="B22" s="17"/>
      <c r="C22" s="17"/>
      <c r="D22" s="17"/>
      <c r="E22" s="17"/>
      <c r="F22" s="17"/>
      <c r="G22" s="17"/>
      <c r="H22" s="61">
        <v>14787</v>
      </c>
      <c r="I22" s="62"/>
    </row>
    <row r="23" spans="1:9" x14ac:dyDescent="0.25">
      <c r="A23" s="16" t="s">
        <v>19</v>
      </c>
      <c r="B23" s="17"/>
      <c r="C23" s="17"/>
      <c r="D23" s="17"/>
      <c r="E23" s="17"/>
      <c r="F23" s="17"/>
      <c r="G23" s="17"/>
      <c r="H23" s="63">
        <v>30117.23</v>
      </c>
      <c r="I23" s="64"/>
    </row>
    <row r="24" spans="1:9" ht="15.75" thickBot="1" x14ac:dyDescent="0.3">
      <c r="A24" s="16" t="s">
        <v>20</v>
      </c>
      <c r="B24" s="17"/>
      <c r="C24" s="17"/>
      <c r="D24" s="17"/>
      <c r="E24" s="17"/>
      <c r="F24" s="17"/>
      <c r="G24" s="17"/>
      <c r="H24" s="51">
        <v>9245.99</v>
      </c>
      <c r="I24" s="52"/>
    </row>
    <row r="25" spans="1:9" ht="15.75" thickBot="1" x14ac:dyDescent="0.3">
      <c r="A25" s="53" t="s">
        <v>21</v>
      </c>
      <c r="B25" s="54"/>
      <c r="C25" s="54"/>
      <c r="D25" s="54"/>
      <c r="E25" s="54"/>
      <c r="F25" s="54"/>
      <c r="G25" s="55"/>
      <c r="H25" s="56">
        <v>69962.52</v>
      </c>
      <c r="I25" s="57"/>
    </row>
    <row r="26" spans="1:9" ht="15.75" thickBot="1" x14ac:dyDescent="0.3">
      <c r="A26" s="113"/>
      <c r="B26" s="138"/>
      <c r="C26" s="138"/>
      <c r="D26" s="138"/>
      <c r="E26" s="138"/>
      <c r="F26" s="138"/>
      <c r="G26" s="114"/>
      <c r="H26" s="113"/>
      <c r="I26" s="114"/>
    </row>
    <row r="27" spans="1:9" ht="15.75" thickBot="1" x14ac:dyDescent="0.3">
      <c r="A27" s="33" t="s">
        <v>68</v>
      </c>
      <c r="B27" s="34"/>
      <c r="C27" s="34"/>
      <c r="D27" s="34"/>
      <c r="E27" s="34"/>
      <c r="F27" s="34"/>
      <c r="G27" s="34"/>
      <c r="H27" s="58"/>
      <c r="I27" s="60"/>
    </row>
    <row r="28" spans="1:9" ht="15.75" thickBot="1" x14ac:dyDescent="0.3">
      <c r="A28" s="122" t="s">
        <v>69</v>
      </c>
      <c r="B28" s="123"/>
      <c r="C28" s="123"/>
      <c r="D28" s="123"/>
      <c r="E28" s="123"/>
      <c r="F28" s="123"/>
      <c r="G28" s="123"/>
      <c r="H28" s="58"/>
      <c r="I28" s="60"/>
    </row>
    <row r="29" spans="1:9" ht="15.75" thickBot="1" x14ac:dyDescent="0.3">
      <c r="A29" s="58"/>
      <c r="B29" s="59"/>
      <c r="C29" s="59"/>
      <c r="D29" s="59"/>
      <c r="E29" s="59"/>
      <c r="F29" s="59"/>
      <c r="G29" s="60"/>
      <c r="H29" s="58"/>
      <c r="I29" s="60"/>
    </row>
    <row r="30" spans="1:9" x14ac:dyDescent="0.25">
      <c r="A30" s="88" t="s">
        <v>24</v>
      </c>
      <c r="B30" s="89"/>
      <c r="C30" s="89"/>
      <c r="D30" s="89"/>
      <c r="E30" s="89"/>
      <c r="F30" s="89"/>
      <c r="G30" s="90"/>
      <c r="H30" s="120">
        <v>1426.9</v>
      </c>
      <c r="I30" s="121"/>
    </row>
    <row r="31" spans="1:9" x14ac:dyDescent="0.25">
      <c r="A31" s="27" t="s">
        <v>25</v>
      </c>
      <c r="B31" s="22"/>
      <c r="C31" s="22"/>
      <c r="D31" s="22"/>
      <c r="E31" s="22"/>
      <c r="F31" s="22"/>
      <c r="G31" s="23"/>
      <c r="H31" s="19">
        <v>14229</v>
      </c>
      <c r="I31" s="20"/>
    </row>
    <row r="32" spans="1:9" ht="15.75" thickBot="1" x14ac:dyDescent="0.3">
      <c r="A32" s="135" t="s">
        <v>26</v>
      </c>
      <c r="B32" s="136"/>
      <c r="C32" s="136"/>
      <c r="D32" s="136"/>
      <c r="E32" s="136"/>
      <c r="F32" s="136"/>
      <c r="G32" s="137"/>
      <c r="H32" s="115">
        <v>13995.24</v>
      </c>
      <c r="I32" s="116"/>
    </row>
    <row r="33" spans="1:9" ht="15.75" thickBot="1" x14ac:dyDescent="0.3">
      <c r="A33" s="130"/>
      <c r="B33" s="131"/>
      <c r="C33" s="131"/>
      <c r="D33" s="131"/>
      <c r="E33" s="131"/>
      <c r="F33" s="131"/>
      <c r="G33" s="132"/>
      <c r="H33" s="58"/>
      <c r="I33" s="60"/>
    </row>
    <row r="34" spans="1:9" ht="15.75" thickBot="1" x14ac:dyDescent="0.3">
      <c r="A34" s="33" t="s">
        <v>27</v>
      </c>
      <c r="B34" s="34"/>
      <c r="C34" s="34"/>
      <c r="D34" s="34"/>
      <c r="E34" s="34"/>
      <c r="F34" s="34"/>
      <c r="G34" s="34"/>
      <c r="H34" s="133">
        <f>H11+H27</f>
        <v>67655.039999999994</v>
      </c>
      <c r="I34" s="134"/>
    </row>
    <row r="35" spans="1:9" x14ac:dyDescent="0.25">
      <c r="A35" s="38"/>
      <c r="B35" s="39"/>
      <c r="C35" s="39"/>
      <c r="D35" s="39"/>
      <c r="E35" s="39"/>
      <c r="F35" s="39"/>
      <c r="G35" s="39"/>
      <c r="H35" s="38"/>
      <c r="I35" s="40"/>
    </row>
    <row r="36" spans="1:9" x14ac:dyDescent="0.25">
      <c r="A36" s="21" t="s">
        <v>50</v>
      </c>
      <c r="B36" s="22"/>
      <c r="C36" s="22"/>
      <c r="D36" s="22"/>
      <c r="E36" s="22"/>
      <c r="F36" s="22"/>
      <c r="G36" s="22"/>
      <c r="H36" s="19">
        <f>H4+H11-H25</f>
        <v>126905.24</v>
      </c>
      <c r="I36" s="20"/>
    </row>
    <row r="37" spans="1:9" x14ac:dyDescent="0.25">
      <c r="A37" s="21" t="s">
        <v>51</v>
      </c>
      <c r="B37" s="22"/>
      <c r="C37" s="22"/>
      <c r="D37" s="22"/>
      <c r="E37" s="22"/>
      <c r="F37" s="22"/>
      <c r="G37" s="22"/>
      <c r="H37" s="19">
        <f>H6+H7-H8-H9</f>
        <v>10423.900000000001</v>
      </c>
      <c r="I37" s="20"/>
    </row>
    <row r="38" spans="1:9" x14ac:dyDescent="0.25">
      <c r="A38" s="27" t="s">
        <v>59</v>
      </c>
      <c r="B38" s="22"/>
      <c r="C38" s="22"/>
      <c r="D38" s="22"/>
      <c r="E38" s="22"/>
      <c r="F38" s="22"/>
      <c r="G38" s="22"/>
      <c r="H38" s="19">
        <f>H30+H31-H32</f>
        <v>1660.6599999999999</v>
      </c>
      <c r="I38" s="20"/>
    </row>
    <row r="39" spans="1:9" x14ac:dyDescent="0.25">
      <c r="A39" s="127"/>
      <c r="B39" s="128"/>
      <c r="C39" s="128"/>
      <c r="D39" s="128"/>
      <c r="E39" s="128"/>
      <c r="F39" s="128"/>
      <c r="G39" s="27"/>
      <c r="H39" s="76"/>
      <c r="I39" s="24"/>
    </row>
    <row r="40" spans="1:9" x14ac:dyDescent="0.25">
      <c r="A40" s="11" t="s">
        <v>31</v>
      </c>
      <c r="B40" s="12"/>
      <c r="C40" s="12"/>
      <c r="D40" s="12"/>
      <c r="E40" s="12"/>
      <c r="F40" s="12"/>
      <c r="G40" s="129"/>
      <c r="H40" s="14"/>
      <c r="I40" s="15"/>
    </row>
    <row r="41" spans="1:9" x14ac:dyDescent="0.25">
      <c r="A41" s="16" t="s">
        <v>32</v>
      </c>
      <c r="B41" s="17"/>
      <c r="C41" s="17"/>
      <c r="D41" s="17"/>
      <c r="E41" s="17"/>
      <c r="F41" s="17"/>
      <c r="G41" s="17"/>
      <c r="H41" s="19">
        <v>13.5</v>
      </c>
      <c r="I41" s="20"/>
    </row>
    <row r="42" spans="1:9" ht="15.75" thickBot="1" x14ac:dyDescent="0.3">
      <c r="A42" s="2" t="s">
        <v>33</v>
      </c>
      <c r="B42" s="3"/>
      <c r="C42" s="3"/>
      <c r="D42" s="3"/>
      <c r="E42" s="3"/>
      <c r="F42" s="3"/>
      <c r="G42" s="3"/>
      <c r="H42" s="5">
        <f>(H7+H11+H31)/(H8+H9+H25+H32)*H41</f>
        <v>13.308861745033784</v>
      </c>
      <c r="I42" s="6"/>
    </row>
    <row r="45" spans="1:9" x14ac:dyDescent="0.25">
      <c r="A45" s="7" t="s">
        <v>34</v>
      </c>
      <c r="B45" s="7"/>
      <c r="C45" s="7"/>
      <c r="G45" s="7" t="s">
        <v>35</v>
      </c>
      <c r="H45" s="7"/>
      <c r="I45" s="7"/>
    </row>
  </sheetData>
  <mergeCells count="82"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  <mergeCell ref="A8:G8"/>
    <mergeCell ref="H8:I8"/>
    <mergeCell ref="A9:G9"/>
    <mergeCell ref="H9:I9"/>
    <mergeCell ref="A10:G10"/>
    <mergeCell ref="H10:I10"/>
    <mergeCell ref="A11:G11"/>
    <mergeCell ref="H11:I11"/>
    <mergeCell ref="A12:G12"/>
    <mergeCell ref="H12:I12"/>
    <mergeCell ref="A13:G13"/>
    <mergeCell ref="H13:I13"/>
    <mergeCell ref="A14:G14"/>
    <mergeCell ref="H14:I14"/>
    <mergeCell ref="A15:G16"/>
    <mergeCell ref="H15:I16"/>
    <mergeCell ref="A17:G17"/>
    <mergeCell ref="H17:I17"/>
    <mergeCell ref="A18:G18"/>
    <mergeCell ref="H18:I18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5:G35"/>
    <mergeCell ref="H35:I35"/>
    <mergeCell ref="A36:G36"/>
    <mergeCell ref="H36:I36"/>
    <mergeCell ref="A37:G37"/>
    <mergeCell ref="H37:I37"/>
    <mergeCell ref="A38:G38"/>
    <mergeCell ref="H38:I38"/>
    <mergeCell ref="A42:G42"/>
    <mergeCell ref="H42:I42"/>
    <mergeCell ref="A45:C45"/>
    <mergeCell ref="G45:I45"/>
    <mergeCell ref="A39:G39"/>
    <mergeCell ref="H39:I39"/>
    <mergeCell ref="A40:G40"/>
    <mergeCell ref="H40:I40"/>
    <mergeCell ref="A41:G41"/>
    <mergeCell ref="H41:I4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O10" sqref="O10"/>
    </sheetView>
  </sheetViews>
  <sheetFormatPr defaultRowHeight="15" x14ac:dyDescent="0.25"/>
  <sheetData>
    <row r="1" spans="1:9" ht="18.75" x14ac:dyDescent="0.3">
      <c r="A1" s="84" t="s">
        <v>70</v>
      </c>
      <c r="B1" s="84"/>
      <c r="C1" s="84"/>
      <c r="D1" s="84"/>
      <c r="E1" s="84"/>
      <c r="F1" s="84"/>
      <c r="G1" s="84"/>
      <c r="H1" s="84"/>
      <c r="I1" s="84"/>
    </row>
    <row r="2" spans="1:9" ht="15.75" thickBot="1" x14ac:dyDescent="0.3">
      <c r="C2" s="85" t="s">
        <v>62</v>
      </c>
      <c r="D2" s="85"/>
      <c r="E2" s="85"/>
      <c r="F2" s="85"/>
    </row>
    <row r="3" spans="1:9" ht="15.75" thickBot="1" x14ac:dyDescent="0.3">
      <c r="A3" s="58"/>
      <c r="B3" s="59"/>
      <c r="C3" s="59"/>
      <c r="D3" s="59"/>
      <c r="E3" s="59"/>
      <c r="F3" s="59"/>
      <c r="G3" s="60"/>
      <c r="H3" s="113" t="s">
        <v>2</v>
      </c>
      <c r="I3" s="114"/>
    </row>
    <row r="4" spans="1:9" x14ac:dyDescent="0.25">
      <c r="A4" s="21" t="s">
        <v>3</v>
      </c>
      <c r="B4" s="22"/>
      <c r="C4" s="22"/>
      <c r="D4" s="22"/>
      <c r="E4" s="22"/>
      <c r="F4" s="22"/>
      <c r="G4" s="23"/>
      <c r="H4" s="143">
        <v>376541.02</v>
      </c>
      <c r="I4" s="144"/>
    </row>
    <row r="5" spans="1:9" x14ac:dyDescent="0.25">
      <c r="A5" s="21"/>
      <c r="B5" s="22"/>
      <c r="C5" s="22"/>
      <c r="D5" s="22"/>
      <c r="E5" s="22"/>
      <c r="F5" s="22"/>
      <c r="G5" s="23"/>
      <c r="H5" s="76"/>
      <c r="I5" s="24"/>
    </row>
    <row r="6" spans="1:9" x14ac:dyDescent="0.25">
      <c r="A6" s="21" t="s">
        <v>71</v>
      </c>
      <c r="B6" s="22"/>
      <c r="C6" s="22"/>
      <c r="D6" s="22"/>
      <c r="E6" s="22"/>
      <c r="F6" s="22"/>
      <c r="G6" s="23"/>
      <c r="H6" s="19">
        <v>17360.63</v>
      </c>
      <c r="I6" s="20"/>
    </row>
    <row r="7" spans="1:9" x14ac:dyDescent="0.25">
      <c r="A7" s="81" t="s">
        <v>5</v>
      </c>
      <c r="B7" s="82"/>
      <c r="C7" s="82"/>
      <c r="D7" s="82"/>
      <c r="E7" s="82"/>
      <c r="F7" s="82"/>
      <c r="G7" s="83"/>
      <c r="H7" s="74">
        <v>120657.61</v>
      </c>
      <c r="I7" s="75"/>
    </row>
    <row r="8" spans="1:9" x14ac:dyDescent="0.25">
      <c r="A8" s="81" t="s">
        <v>6</v>
      </c>
      <c r="B8" s="82"/>
      <c r="C8" s="82"/>
      <c r="D8" s="82"/>
      <c r="E8" s="82"/>
      <c r="F8" s="82"/>
      <c r="G8" s="83"/>
      <c r="H8" s="74">
        <v>108688.77</v>
      </c>
      <c r="I8" s="75"/>
    </row>
    <row r="9" spans="1:9" x14ac:dyDescent="0.25">
      <c r="A9" s="11" t="s">
        <v>7</v>
      </c>
      <c r="B9" s="12"/>
      <c r="C9" s="12"/>
      <c r="D9" s="12"/>
      <c r="E9" s="12"/>
      <c r="F9" s="12"/>
      <c r="G9" s="13"/>
      <c r="H9" s="61">
        <v>18480</v>
      </c>
      <c r="I9" s="62"/>
    </row>
    <row r="10" spans="1:9" ht="15.75" thickBot="1" x14ac:dyDescent="0.3">
      <c r="A10" s="63"/>
      <c r="B10" s="142"/>
      <c r="C10" s="142"/>
      <c r="D10" s="142"/>
      <c r="E10" s="142"/>
      <c r="F10" s="142"/>
      <c r="G10" s="64"/>
      <c r="H10" s="63"/>
      <c r="I10" s="64"/>
    </row>
    <row r="11" spans="1:9" ht="15.75" thickBot="1" x14ac:dyDescent="0.3">
      <c r="A11" s="53" t="s">
        <v>8</v>
      </c>
      <c r="B11" s="54"/>
      <c r="C11" s="54"/>
      <c r="D11" s="54"/>
      <c r="E11" s="54"/>
      <c r="F11" s="54"/>
      <c r="G11" s="55"/>
      <c r="H11" s="56">
        <f>H12+H13+H14+H15+H17+H19+H20+H21+H22+H23+H24+H18</f>
        <v>205904.91</v>
      </c>
      <c r="I11" s="148"/>
    </row>
    <row r="12" spans="1:9" x14ac:dyDescent="0.25">
      <c r="A12" s="45" t="s">
        <v>40</v>
      </c>
      <c r="B12" s="46"/>
      <c r="C12" s="46"/>
      <c r="D12" s="46"/>
      <c r="E12" s="46"/>
      <c r="F12" s="46"/>
      <c r="G12" s="47"/>
      <c r="H12" s="72">
        <v>4773.46</v>
      </c>
      <c r="I12" s="73"/>
    </row>
    <row r="13" spans="1:9" x14ac:dyDescent="0.25">
      <c r="A13" s="11" t="s">
        <v>10</v>
      </c>
      <c r="B13" s="12"/>
      <c r="C13" s="12"/>
      <c r="D13" s="12"/>
      <c r="E13" s="12"/>
      <c r="F13" s="12"/>
      <c r="G13" s="13"/>
      <c r="H13" s="14">
        <v>693.78</v>
      </c>
      <c r="I13" s="15"/>
    </row>
    <row r="14" spans="1:9" x14ac:dyDescent="0.25">
      <c r="A14" s="11" t="s">
        <v>11</v>
      </c>
      <c r="B14" s="12"/>
      <c r="C14" s="12"/>
      <c r="D14" s="12"/>
      <c r="E14" s="12"/>
      <c r="F14" s="12"/>
      <c r="G14" s="13"/>
      <c r="H14" s="14">
        <v>4301.1099999999997</v>
      </c>
      <c r="I14" s="15"/>
    </row>
    <row r="15" spans="1:9" x14ac:dyDescent="0.25">
      <c r="A15" s="65" t="s">
        <v>12</v>
      </c>
      <c r="B15" s="66"/>
      <c r="C15" s="66"/>
      <c r="D15" s="66"/>
      <c r="E15" s="66"/>
      <c r="F15" s="66"/>
      <c r="G15" s="67"/>
      <c r="H15" s="14">
        <v>1305.7</v>
      </c>
      <c r="I15" s="15"/>
    </row>
    <row r="16" spans="1:9" x14ac:dyDescent="0.25">
      <c r="A16" s="65"/>
      <c r="B16" s="66"/>
      <c r="C16" s="66"/>
      <c r="D16" s="66"/>
      <c r="E16" s="66"/>
      <c r="F16" s="66"/>
      <c r="G16" s="67"/>
      <c r="H16" s="14"/>
      <c r="I16" s="15"/>
    </row>
    <row r="17" spans="1:9" x14ac:dyDescent="0.25">
      <c r="A17" s="11" t="s">
        <v>72</v>
      </c>
      <c r="B17" s="12"/>
      <c r="C17" s="12"/>
      <c r="D17" s="12"/>
      <c r="E17" s="12"/>
      <c r="F17" s="12"/>
      <c r="G17" s="13"/>
      <c r="H17" s="14">
        <v>12000</v>
      </c>
      <c r="I17" s="15"/>
    </row>
    <row r="18" spans="1:9" x14ac:dyDescent="0.25">
      <c r="A18" s="16" t="s">
        <v>14</v>
      </c>
      <c r="B18" s="17"/>
      <c r="C18" s="17"/>
      <c r="D18" s="17"/>
      <c r="E18" s="17"/>
      <c r="F18" s="17"/>
      <c r="G18" s="18"/>
      <c r="H18" s="61">
        <v>5084.12</v>
      </c>
      <c r="I18" s="62"/>
    </row>
    <row r="19" spans="1:9" x14ac:dyDescent="0.25">
      <c r="A19" s="16" t="s">
        <v>15</v>
      </c>
      <c r="B19" s="17"/>
      <c r="C19" s="17"/>
      <c r="D19" s="17"/>
      <c r="E19" s="17"/>
      <c r="F19" s="17"/>
      <c r="G19" s="18"/>
      <c r="H19" s="61">
        <v>11405</v>
      </c>
      <c r="I19" s="62"/>
    </row>
    <row r="20" spans="1:9" x14ac:dyDescent="0.25">
      <c r="A20" s="16" t="s">
        <v>16</v>
      </c>
      <c r="B20" s="17"/>
      <c r="C20" s="17"/>
      <c r="D20" s="17"/>
      <c r="E20" s="17"/>
      <c r="F20" s="17"/>
      <c r="G20" s="18"/>
      <c r="H20" s="63"/>
      <c r="I20" s="64"/>
    </row>
    <row r="21" spans="1:9" x14ac:dyDescent="0.25">
      <c r="A21" s="16" t="s">
        <v>17</v>
      </c>
      <c r="B21" s="17"/>
      <c r="C21" s="17"/>
      <c r="D21" s="17"/>
      <c r="E21" s="17"/>
      <c r="F21" s="17"/>
      <c r="G21" s="18"/>
      <c r="H21" s="51">
        <v>3474.86</v>
      </c>
      <c r="I21" s="52"/>
    </row>
    <row r="22" spans="1:9" x14ac:dyDescent="0.25">
      <c r="A22" s="16" t="s">
        <v>18</v>
      </c>
      <c r="B22" s="17"/>
      <c r="C22" s="17"/>
      <c r="D22" s="17"/>
      <c r="E22" s="17"/>
      <c r="F22" s="17"/>
      <c r="G22" s="18"/>
      <c r="H22" s="61">
        <v>50038.2</v>
      </c>
      <c r="I22" s="62"/>
    </row>
    <row r="23" spans="1:9" x14ac:dyDescent="0.25">
      <c r="A23" s="16" t="s">
        <v>19</v>
      </c>
      <c r="B23" s="17"/>
      <c r="C23" s="17"/>
      <c r="D23" s="17"/>
      <c r="E23" s="17"/>
      <c r="F23" s="17"/>
      <c r="G23" s="18"/>
      <c r="H23" s="61">
        <v>86326.46</v>
      </c>
      <c r="I23" s="62"/>
    </row>
    <row r="24" spans="1:9" ht="15.75" thickBot="1" x14ac:dyDescent="0.3">
      <c r="A24" s="16" t="s">
        <v>20</v>
      </c>
      <c r="B24" s="17"/>
      <c r="C24" s="17"/>
      <c r="D24" s="17"/>
      <c r="E24" s="17"/>
      <c r="F24" s="17"/>
      <c r="G24" s="18"/>
      <c r="H24" s="91">
        <v>26502.22</v>
      </c>
      <c r="I24" s="92"/>
    </row>
    <row r="25" spans="1:9" ht="15.75" thickBot="1" x14ac:dyDescent="0.3">
      <c r="A25" s="53" t="s">
        <v>21</v>
      </c>
      <c r="B25" s="54"/>
      <c r="C25" s="54"/>
      <c r="D25" s="54"/>
      <c r="E25" s="54"/>
      <c r="F25" s="54"/>
      <c r="G25" s="55"/>
      <c r="H25" s="56">
        <v>202798.29</v>
      </c>
      <c r="I25" s="57"/>
    </row>
    <row r="26" spans="1:9" ht="15.75" thickBot="1" x14ac:dyDescent="0.3">
      <c r="A26" s="58"/>
      <c r="B26" s="59"/>
      <c r="C26" s="59"/>
      <c r="D26" s="59"/>
      <c r="E26" s="59"/>
      <c r="F26" s="59"/>
      <c r="G26" s="60"/>
      <c r="H26" s="58"/>
      <c r="I26" s="60"/>
    </row>
    <row r="27" spans="1:9" x14ac:dyDescent="0.25">
      <c r="A27" s="88" t="s">
        <v>24</v>
      </c>
      <c r="B27" s="89"/>
      <c r="C27" s="89"/>
      <c r="D27" s="89"/>
      <c r="E27" s="89"/>
      <c r="F27" s="89"/>
      <c r="G27" s="90"/>
      <c r="H27" s="120">
        <v>9052.9</v>
      </c>
      <c r="I27" s="121"/>
    </row>
    <row r="28" spans="1:9" x14ac:dyDescent="0.25">
      <c r="A28" s="21" t="s">
        <v>25</v>
      </c>
      <c r="B28" s="22"/>
      <c r="C28" s="22"/>
      <c r="D28" s="22"/>
      <c r="E28" s="22"/>
      <c r="F28" s="22"/>
      <c r="G28" s="23"/>
      <c r="H28" s="19">
        <v>49209.599999999999</v>
      </c>
      <c r="I28" s="20"/>
    </row>
    <row r="29" spans="1:9" ht="15.75" thickBot="1" x14ac:dyDescent="0.3">
      <c r="A29" s="117" t="s">
        <v>26</v>
      </c>
      <c r="B29" s="118"/>
      <c r="C29" s="118"/>
      <c r="D29" s="118"/>
      <c r="E29" s="118"/>
      <c r="F29" s="118"/>
      <c r="G29" s="119"/>
      <c r="H29" s="5">
        <v>46719.94</v>
      </c>
      <c r="I29" s="6"/>
    </row>
    <row r="30" spans="1:9" ht="15.75" thickBot="1" x14ac:dyDescent="0.3">
      <c r="A30" s="100"/>
      <c r="B30" s="101"/>
      <c r="C30" s="101"/>
      <c r="D30" s="101"/>
      <c r="E30" s="101"/>
      <c r="F30" s="101"/>
      <c r="G30" s="102"/>
      <c r="H30" s="31"/>
      <c r="I30" s="32"/>
    </row>
    <row r="31" spans="1:9" ht="15.75" thickBot="1" x14ac:dyDescent="0.3">
      <c r="A31" s="33" t="s">
        <v>27</v>
      </c>
      <c r="B31" s="34"/>
      <c r="C31" s="34"/>
      <c r="D31" s="34"/>
      <c r="E31" s="34"/>
      <c r="F31" s="34"/>
      <c r="G31" s="35"/>
      <c r="H31" s="36">
        <f>H11</f>
        <v>205904.91</v>
      </c>
      <c r="I31" s="37"/>
    </row>
    <row r="32" spans="1:9" x14ac:dyDescent="0.25">
      <c r="A32" s="51"/>
      <c r="B32" s="147"/>
      <c r="C32" s="147"/>
      <c r="D32" s="147"/>
      <c r="E32" s="147"/>
      <c r="F32" s="147"/>
      <c r="G32" s="52"/>
      <c r="H32" s="41"/>
      <c r="I32" s="42"/>
    </row>
    <row r="33" spans="1:9" x14ac:dyDescent="0.25">
      <c r="A33" s="21" t="s">
        <v>50</v>
      </c>
      <c r="B33" s="22"/>
      <c r="C33" s="22"/>
      <c r="D33" s="22"/>
      <c r="E33" s="22"/>
      <c r="F33" s="22"/>
      <c r="G33" s="23"/>
      <c r="H33" s="19">
        <f>H4+H11-H25</f>
        <v>379647.64</v>
      </c>
      <c r="I33" s="20"/>
    </row>
    <row r="34" spans="1:9" x14ac:dyDescent="0.25">
      <c r="A34" s="21" t="s">
        <v>73</v>
      </c>
      <c r="B34" s="22"/>
      <c r="C34" s="22"/>
      <c r="D34" s="22"/>
      <c r="E34" s="22"/>
      <c r="F34" s="22"/>
      <c r="G34" s="23"/>
      <c r="H34" s="19">
        <f>H6+H8+H9-H7</f>
        <v>23871.790000000023</v>
      </c>
      <c r="I34" s="20"/>
    </row>
    <row r="35" spans="1:9" x14ac:dyDescent="0.25">
      <c r="A35" s="21" t="s">
        <v>59</v>
      </c>
      <c r="B35" s="22"/>
      <c r="C35" s="22"/>
      <c r="D35" s="22"/>
      <c r="E35" s="22"/>
      <c r="F35" s="22"/>
      <c r="G35" s="22"/>
      <c r="H35" s="19">
        <f>H27+H28-H29</f>
        <v>11542.559999999998</v>
      </c>
      <c r="I35" s="20"/>
    </row>
    <row r="36" spans="1:9" x14ac:dyDescent="0.25">
      <c r="A36" s="76"/>
      <c r="B36" s="77"/>
      <c r="C36" s="77"/>
      <c r="D36" s="77"/>
      <c r="E36" s="77"/>
      <c r="F36" s="77"/>
      <c r="G36" s="24"/>
      <c r="H36" s="76"/>
      <c r="I36" s="24"/>
    </row>
    <row r="37" spans="1:9" x14ac:dyDescent="0.25">
      <c r="A37" s="21" t="s">
        <v>31</v>
      </c>
      <c r="B37" s="22"/>
      <c r="C37" s="22"/>
      <c r="D37" s="22"/>
      <c r="E37" s="22"/>
      <c r="F37" s="22"/>
      <c r="G37" s="23"/>
      <c r="H37" s="63"/>
      <c r="I37" s="64"/>
    </row>
    <row r="38" spans="1:9" x14ac:dyDescent="0.25">
      <c r="A38" s="16" t="s">
        <v>32</v>
      </c>
      <c r="B38" s="17"/>
      <c r="C38" s="17"/>
      <c r="D38" s="17"/>
      <c r="E38" s="17"/>
      <c r="F38" s="17"/>
      <c r="G38" s="18"/>
      <c r="H38" s="19">
        <v>11.5</v>
      </c>
      <c r="I38" s="20"/>
    </row>
    <row r="39" spans="1:9" ht="15.75" thickBot="1" x14ac:dyDescent="0.3">
      <c r="A39" s="2" t="s">
        <v>33</v>
      </c>
      <c r="B39" s="3"/>
      <c r="C39" s="3"/>
      <c r="D39" s="3"/>
      <c r="E39" s="3"/>
      <c r="F39" s="3"/>
      <c r="G39" s="4"/>
      <c r="H39" s="145">
        <f>(H7+H11+H28)/(H8+H9+H25+H29)*H38</f>
        <v>11.472069330770639</v>
      </c>
      <c r="I39" s="146"/>
    </row>
    <row r="42" spans="1:9" x14ac:dyDescent="0.25">
      <c r="A42" s="7" t="s">
        <v>34</v>
      </c>
      <c r="B42" s="7"/>
      <c r="C42" s="7"/>
      <c r="G42" s="7" t="s">
        <v>35</v>
      </c>
      <c r="H42" s="7"/>
      <c r="I42" s="7"/>
    </row>
  </sheetData>
  <mergeCells count="76"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  <mergeCell ref="A8:G8"/>
    <mergeCell ref="H8:I8"/>
    <mergeCell ref="A9:G9"/>
    <mergeCell ref="H9:I9"/>
    <mergeCell ref="A10:G10"/>
    <mergeCell ref="H10:I10"/>
    <mergeCell ref="A11:G11"/>
    <mergeCell ref="H11:I11"/>
    <mergeCell ref="A12:G12"/>
    <mergeCell ref="H12:I12"/>
    <mergeCell ref="A13:G13"/>
    <mergeCell ref="H13:I13"/>
    <mergeCell ref="A14:G14"/>
    <mergeCell ref="H14:I14"/>
    <mergeCell ref="A15:G16"/>
    <mergeCell ref="H15:I16"/>
    <mergeCell ref="A17:G17"/>
    <mergeCell ref="H17:I17"/>
    <mergeCell ref="A18:G18"/>
    <mergeCell ref="H18:I18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5:G35"/>
    <mergeCell ref="H35:I35"/>
    <mergeCell ref="A39:G39"/>
    <mergeCell ref="H39:I39"/>
    <mergeCell ref="A42:C42"/>
    <mergeCell ref="G42:I42"/>
    <mergeCell ref="A36:G36"/>
    <mergeCell ref="H36:I36"/>
    <mergeCell ref="A37:G37"/>
    <mergeCell ref="H37:I37"/>
    <mergeCell ref="A38:G38"/>
    <mergeCell ref="H38:I3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L12" sqref="L12"/>
    </sheetView>
  </sheetViews>
  <sheetFormatPr defaultRowHeight="15" x14ac:dyDescent="0.25"/>
  <sheetData>
    <row r="1" spans="1:9" ht="18.75" x14ac:dyDescent="0.3">
      <c r="A1" s="84" t="s">
        <v>74</v>
      </c>
      <c r="B1" s="84"/>
      <c r="C1" s="84"/>
      <c r="D1" s="84"/>
      <c r="E1" s="84"/>
      <c r="F1" s="84"/>
      <c r="G1" s="84"/>
      <c r="H1" s="84"/>
      <c r="I1" s="84"/>
    </row>
    <row r="2" spans="1:9" ht="15.75" thickBot="1" x14ac:dyDescent="0.3">
      <c r="C2" s="85" t="s">
        <v>62</v>
      </c>
      <c r="D2" s="85"/>
      <c r="E2" s="85"/>
      <c r="F2" s="85"/>
    </row>
    <row r="3" spans="1:9" ht="15.75" thickBot="1" x14ac:dyDescent="0.3">
      <c r="A3" s="58"/>
      <c r="B3" s="59"/>
      <c r="C3" s="59"/>
      <c r="D3" s="59"/>
      <c r="E3" s="59"/>
      <c r="F3" s="59"/>
      <c r="G3" s="60"/>
      <c r="H3" s="113" t="s">
        <v>2</v>
      </c>
      <c r="I3" s="114"/>
    </row>
    <row r="4" spans="1:9" x14ac:dyDescent="0.25">
      <c r="A4" s="21" t="s">
        <v>67</v>
      </c>
      <c r="B4" s="22"/>
      <c r="C4" s="22"/>
      <c r="D4" s="22"/>
      <c r="E4" s="22"/>
      <c r="F4" s="22"/>
      <c r="G4" s="23"/>
      <c r="H4" s="149">
        <v>394276.29</v>
      </c>
      <c r="I4" s="150"/>
    </row>
    <row r="5" spans="1:9" x14ac:dyDescent="0.25">
      <c r="A5" s="76"/>
      <c r="B5" s="77"/>
      <c r="C5" s="77"/>
      <c r="D5" s="77"/>
      <c r="E5" s="77"/>
      <c r="F5" s="77"/>
      <c r="G5" s="24"/>
      <c r="H5" s="63"/>
      <c r="I5" s="64"/>
    </row>
    <row r="6" spans="1:9" x14ac:dyDescent="0.25">
      <c r="A6" s="21" t="s">
        <v>75</v>
      </c>
      <c r="B6" s="22"/>
      <c r="C6" s="22"/>
      <c r="D6" s="22"/>
      <c r="E6" s="22"/>
      <c r="F6" s="22"/>
      <c r="G6" s="23"/>
      <c r="H6" s="76">
        <v>18564.189999999999</v>
      </c>
      <c r="I6" s="24"/>
    </row>
    <row r="7" spans="1:9" x14ac:dyDescent="0.25">
      <c r="A7" s="81" t="s">
        <v>5</v>
      </c>
      <c r="B7" s="82"/>
      <c r="C7" s="82"/>
      <c r="D7" s="82"/>
      <c r="E7" s="82"/>
      <c r="F7" s="82"/>
      <c r="G7" s="83"/>
      <c r="H7" s="151">
        <v>122312.89</v>
      </c>
      <c r="I7" s="152"/>
    </row>
    <row r="8" spans="1:9" x14ac:dyDescent="0.25">
      <c r="A8" s="153" t="s">
        <v>6</v>
      </c>
      <c r="B8" s="154"/>
      <c r="C8" s="154"/>
      <c r="D8" s="154"/>
      <c r="E8" s="154"/>
      <c r="F8" s="154"/>
      <c r="G8" s="155"/>
      <c r="H8" s="156">
        <v>113421.08</v>
      </c>
      <c r="I8" s="157"/>
    </row>
    <row r="9" spans="1:9" x14ac:dyDescent="0.25">
      <c r="A9" s="11" t="s">
        <v>7</v>
      </c>
      <c r="B9" s="12"/>
      <c r="C9" s="12"/>
      <c r="D9" s="12"/>
      <c r="E9" s="12"/>
      <c r="F9" s="12"/>
      <c r="G9" s="13"/>
      <c r="H9" s="61">
        <v>16080</v>
      </c>
      <c r="I9" s="62"/>
    </row>
    <row r="10" spans="1:9" ht="15.75" thickBot="1" x14ac:dyDescent="0.3">
      <c r="A10" s="11"/>
      <c r="B10" s="12"/>
      <c r="C10" s="12"/>
      <c r="D10" s="12"/>
      <c r="E10" s="12"/>
      <c r="F10" s="12"/>
      <c r="G10" s="13"/>
      <c r="H10" s="14"/>
      <c r="I10" s="15"/>
    </row>
    <row r="11" spans="1:9" ht="15.75" thickBot="1" x14ac:dyDescent="0.3">
      <c r="A11" s="53" t="s">
        <v>8</v>
      </c>
      <c r="B11" s="54"/>
      <c r="C11" s="54"/>
      <c r="D11" s="54"/>
      <c r="E11" s="54"/>
      <c r="F11" s="54"/>
      <c r="G11" s="55"/>
      <c r="H11" s="56">
        <f>H12+H13+H14+H15+H17+H18+H20+H21+H22+H23+H24+H25+H19</f>
        <v>208755.59000000003</v>
      </c>
      <c r="I11" s="158"/>
    </row>
    <row r="12" spans="1:9" x14ac:dyDescent="0.25">
      <c r="A12" s="45" t="s">
        <v>40</v>
      </c>
      <c r="B12" s="46"/>
      <c r="C12" s="46"/>
      <c r="D12" s="46"/>
      <c r="E12" s="46"/>
      <c r="F12" s="46"/>
      <c r="G12" s="47"/>
      <c r="H12" s="72">
        <v>4866.18</v>
      </c>
      <c r="I12" s="73"/>
    </row>
    <row r="13" spans="1:9" x14ac:dyDescent="0.25">
      <c r="A13" s="11" t="s">
        <v>10</v>
      </c>
      <c r="B13" s="12"/>
      <c r="C13" s="12"/>
      <c r="D13" s="12"/>
      <c r="E13" s="12"/>
      <c r="F13" s="12"/>
      <c r="G13" s="13"/>
      <c r="H13" s="14">
        <v>693.78</v>
      </c>
      <c r="I13" s="15"/>
    </row>
    <row r="14" spans="1:9" x14ac:dyDescent="0.25">
      <c r="A14" s="11" t="s">
        <v>11</v>
      </c>
      <c r="B14" s="12"/>
      <c r="C14" s="12"/>
      <c r="D14" s="12"/>
      <c r="E14" s="12"/>
      <c r="F14" s="12"/>
      <c r="G14" s="13"/>
      <c r="H14" s="14">
        <v>4301.1099999999997</v>
      </c>
      <c r="I14" s="15"/>
    </row>
    <row r="15" spans="1:9" x14ac:dyDescent="0.25">
      <c r="A15" s="65" t="s">
        <v>12</v>
      </c>
      <c r="B15" s="66"/>
      <c r="C15" s="66"/>
      <c r="D15" s="66"/>
      <c r="E15" s="66"/>
      <c r="F15" s="66"/>
      <c r="G15" s="67"/>
      <c r="H15" s="14">
        <v>1305.7</v>
      </c>
      <c r="I15" s="15"/>
    </row>
    <row r="16" spans="1:9" x14ac:dyDescent="0.25">
      <c r="A16" s="65"/>
      <c r="B16" s="66"/>
      <c r="C16" s="66"/>
      <c r="D16" s="66"/>
      <c r="E16" s="66"/>
      <c r="F16" s="66"/>
      <c r="G16" s="67"/>
      <c r="H16" s="14"/>
      <c r="I16" s="15"/>
    </row>
    <row r="17" spans="1:9" x14ac:dyDescent="0.25">
      <c r="A17" s="11" t="s">
        <v>72</v>
      </c>
      <c r="B17" s="12"/>
      <c r="C17" s="12"/>
      <c r="D17" s="12"/>
      <c r="E17" s="12"/>
      <c r="F17" s="12"/>
      <c r="G17" s="13"/>
      <c r="H17" s="14">
        <v>12000</v>
      </c>
      <c r="I17" s="15"/>
    </row>
    <row r="18" spans="1:9" x14ac:dyDescent="0.25">
      <c r="A18" s="68" t="s">
        <v>13</v>
      </c>
      <c r="B18" s="69"/>
      <c r="C18" s="69"/>
      <c r="D18" s="69"/>
      <c r="E18" s="69"/>
      <c r="F18" s="69"/>
      <c r="G18" s="70"/>
      <c r="H18" s="14">
        <v>0</v>
      </c>
      <c r="I18" s="15"/>
    </row>
    <row r="19" spans="1:9" x14ac:dyDescent="0.25">
      <c r="A19" s="11" t="s">
        <v>14</v>
      </c>
      <c r="B19" s="12"/>
      <c r="C19" s="12"/>
      <c r="D19" s="12"/>
      <c r="E19" s="12"/>
      <c r="F19" s="12"/>
      <c r="G19" s="13"/>
      <c r="H19" s="61">
        <v>6101.51</v>
      </c>
      <c r="I19" s="62"/>
    </row>
    <row r="20" spans="1:9" x14ac:dyDescent="0.25">
      <c r="A20" s="16" t="s">
        <v>15</v>
      </c>
      <c r="B20" s="17"/>
      <c r="C20" s="17"/>
      <c r="D20" s="17"/>
      <c r="E20" s="17"/>
      <c r="F20" s="17"/>
      <c r="G20" s="18"/>
      <c r="H20" s="61">
        <v>4795</v>
      </c>
      <c r="I20" s="62"/>
    </row>
    <row r="21" spans="1:9" x14ac:dyDescent="0.25">
      <c r="A21" s="16" t="s">
        <v>16</v>
      </c>
      <c r="B21" s="17"/>
      <c r="C21" s="17"/>
      <c r="D21" s="17"/>
      <c r="E21" s="17"/>
      <c r="F21" s="17"/>
      <c r="G21" s="18"/>
      <c r="H21" s="63"/>
      <c r="I21" s="64"/>
    </row>
    <row r="22" spans="1:9" x14ac:dyDescent="0.25">
      <c r="A22" s="16" t="s">
        <v>43</v>
      </c>
      <c r="B22" s="17"/>
      <c r="C22" s="17"/>
      <c r="D22" s="17"/>
      <c r="E22" s="17"/>
      <c r="F22" s="17"/>
      <c r="G22" s="18"/>
      <c r="H22" s="51">
        <v>3457.88</v>
      </c>
      <c r="I22" s="52"/>
    </row>
    <row r="23" spans="1:9" x14ac:dyDescent="0.25">
      <c r="A23" s="16" t="s">
        <v>18</v>
      </c>
      <c r="B23" s="17"/>
      <c r="C23" s="17"/>
      <c r="D23" s="17"/>
      <c r="E23" s="17"/>
      <c r="F23" s="17"/>
      <c r="G23" s="18"/>
      <c r="H23" s="63">
        <v>49793.4</v>
      </c>
      <c r="I23" s="64"/>
    </row>
    <row r="24" spans="1:9" x14ac:dyDescent="0.25">
      <c r="A24" s="16" t="s">
        <v>19</v>
      </c>
      <c r="B24" s="17"/>
      <c r="C24" s="17"/>
      <c r="D24" s="17"/>
      <c r="E24" s="17"/>
      <c r="F24" s="17"/>
      <c r="G24" s="18"/>
      <c r="H24" s="63">
        <v>92915.86</v>
      </c>
      <c r="I24" s="64"/>
    </row>
    <row r="25" spans="1:9" ht="15.75" thickBot="1" x14ac:dyDescent="0.3">
      <c r="A25" s="16" t="s">
        <v>20</v>
      </c>
      <c r="B25" s="17"/>
      <c r="C25" s="17"/>
      <c r="D25" s="17"/>
      <c r="E25" s="17"/>
      <c r="F25" s="17"/>
      <c r="G25" s="18"/>
      <c r="H25" s="51">
        <v>28525.17</v>
      </c>
      <c r="I25" s="52"/>
    </row>
    <row r="26" spans="1:9" ht="15.75" thickBot="1" x14ac:dyDescent="0.3">
      <c r="A26" s="53" t="s">
        <v>21</v>
      </c>
      <c r="B26" s="54"/>
      <c r="C26" s="54"/>
      <c r="D26" s="54"/>
      <c r="E26" s="54"/>
      <c r="F26" s="54"/>
      <c r="G26" s="55"/>
      <c r="H26" s="95">
        <v>215801.02</v>
      </c>
      <c r="I26" s="96"/>
    </row>
    <row r="27" spans="1:9" ht="15.75" thickBot="1" x14ac:dyDescent="0.3">
      <c r="A27" s="58"/>
      <c r="B27" s="59"/>
      <c r="C27" s="59"/>
      <c r="D27" s="59"/>
      <c r="E27" s="59"/>
      <c r="F27" s="59"/>
      <c r="G27" s="60"/>
      <c r="H27" s="58"/>
      <c r="I27" s="60"/>
    </row>
    <row r="28" spans="1:9" x14ac:dyDescent="0.25">
      <c r="A28" s="159" t="s">
        <v>24</v>
      </c>
      <c r="B28" s="160"/>
      <c r="C28" s="160"/>
      <c r="D28" s="160"/>
      <c r="E28" s="160"/>
      <c r="F28" s="160"/>
      <c r="G28" s="160"/>
      <c r="H28" s="120">
        <v>8902.69</v>
      </c>
      <c r="I28" s="121"/>
    </row>
    <row r="29" spans="1:9" x14ac:dyDescent="0.25">
      <c r="A29" s="27" t="s">
        <v>25</v>
      </c>
      <c r="B29" s="22"/>
      <c r="C29" s="22"/>
      <c r="D29" s="22"/>
      <c r="E29" s="22"/>
      <c r="F29" s="22"/>
      <c r="G29" s="22"/>
      <c r="H29" s="19">
        <v>49879.199999999997</v>
      </c>
      <c r="I29" s="20"/>
    </row>
    <row r="30" spans="1:9" ht="15.75" thickBot="1" x14ac:dyDescent="0.3">
      <c r="A30" s="117" t="s">
        <v>26</v>
      </c>
      <c r="B30" s="118"/>
      <c r="C30" s="118"/>
      <c r="D30" s="118"/>
      <c r="E30" s="118"/>
      <c r="F30" s="118"/>
      <c r="G30" s="118"/>
      <c r="H30" s="161">
        <v>49453.36</v>
      </c>
      <c r="I30" s="162"/>
    </row>
    <row r="31" spans="1:9" ht="15.75" thickBot="1" x14ac:dyDescent="0.3">
      <c r="A31" s="28"/>
      <c r="B31" s="29"/>
      <c r="C31" s="29"/>
      <c r="D31" s="29"/>
      <c r="E31" s="29"/>
      <c r="F31" s="29"/>
      <c r="G31" s="30"/>
      <c r="H31" s="31"/>
      <c r="I31" s="32"/>
    </row>
    <row r="32" spans="1:9" ht="15.75" thickBot="1" x14ac:dyDescent="0.3">
      <c r="A32" s="33" t="s">
        <v>27</v>
      </c>
      <c r="B32" s="34"/>
      <c r="C32" s="34"/>
      <c r="D32" s="34"/>
      <c r="E32" s="34"/>
      <c r="F32" s="34"/>
      <c r="G32" s="35"/>
      <c r="H32" s="36">
        <f>H11</f>
        <v>208755.59000000003</v>
      </c>
      <c r="I32" s="37"/>
    </row>
    <row r="33" spans="1:9" x14ac:dyDescent="0.25">
      <c r="A33" s="38"/>
      <c r="B33" s="39"/>
      <c r="C33" s="39"/>
      <c r="D33" s="39"/>
      <c r="E33" s="39"/>
      <c r="F33" s="39"/>
      <c r="G33" s="40"/>
      <c r="H33" s="163"/>
      <c r="I33" s="164"/>
    </row>
    <row r="34" spans="1:9" x14ac:dyDescent="0.25">
      <c r="A34" s="21" t="s">
        <v>50</v>
      </c>
      <c r="B34" s="22"/>
      <c r="C34" s="22"/>
      <c r="D34" s="22"/>
      <c r="E34" s="22"/>
      <c r="F34" s="22"/>
      <c r="G34" s="23"/>
      <c r="H34" s="165">
        <f>H4+H11-H26</f>
        <v>387230.86</v>
      </c>
      <c r="I34" s="150"/>
    </row>
    <row r="35" spans="1:9" x14ac:dyDescent="0.25">
      <c r="A35" s="21" t="s">
        <v>73</v>
      </c>
      <c r="B35" s="22"/>
      <c r="C35" s="22"/>
      <c r="D35" s="22"/>
      <c r="E35" s="22"/>
      <c r="F35" s="22"/>
      <c r="G35" s="23"/>
      <c r="H35" s="19">
        <f>H6+H8+H9-H7</f>
        <v>25752.37999999999</v>
      </c>
      <c r="I35" s="20"/>
    </row>
    <row r="36" spans="1:9" x14ac:dyDescent="0.25">
      <c r="A36" s="27" t="s">
        <v>59</v>
      </c>
      <c r="B36" s="22"/>
      <c r="C36" s="22"/>
      <c r="D36" s="22"/>
      <c r="E36" s="22"/>
      <c r="F36" s="22"/>
      <c r="G36" s="166"/>
      <c r="H36" s="167">
        <f>H28+H29-H30</f>
        <v>9328.5299999999988</v>
      </c>
      <c r="I36" s="20"/>
    </row>
    <row r="37" spans="1:9" x14ac:dyDescent="0.25">
      <c r="A37" s="168"/>
      <c r="B37" s="169"/>
      <c r="C37" s="169"/>
      <c r="D37" s="169"/>
      <c r="E37" s="169"/>
      <c r="F37" s="169"/>
      <c r="G37" s="170"/>
      <c r="H37" s="171"/>
      <c r="I37" s="172"/>
    </row>
    <row r="38" spans="1:9" x14ac:dyDescent="0.25">
      <c r="A38" s="11" t="s">
        <v>31</v>
      </c>
      <c r="B38" s="12"/>
      <c r="C38" s="12"/>
      <c r="D38" s="12"/>
      <c r="E38" s="12"/>
      <c r="F38" s="12"/>
      <c r="G38" s="13"/>
      <c r="H38" s="8"/>
      <c r="I38" s="10"/>
    </row>
    <row r="39" spans="1:9" x14ac:dyDescent="0.25">
      <c r="A39" s="16" t="s">
        <v>32</v>
      </c>
      <c r="B39" s="17"/>
      <c r="C39" s="17"/>
      <c r="D39" s="17"/>
      <c r="E39" s="17"/>
      <c r="F39" s="17"/>
      <c r="G39" s="18"/>
      <c r="H39" s="173">
        <v>11.5</v>
      </c>
      <c r="I39" s="174"/>
    </row>
    <row r="40" spans="1:9" ht="15.75" thickBot="1" x14ac:dyDescent="0.3">
      <c r="A40" s="2" t="s">
        <v>33</v>
      </c>
      <c r="B40" s="3"/>
      <c r="C40" s="3"/>
      <c r="D40" s="3"/>
      <c r="E40" s="3"/>
      <c r="F40" s="3"/>
      <c r="G40" s="4"/>
      <c r="H40" s="5">
        <f>(H7+H11+H29)/(H8+H9+H26+H30)*H39</f>
        <v>11.097752314812825</v>
      </c>
      <c r="I40" s="6"/>
    </row>
    <row r="43" spans="1:9" x14ac:dyDescent="0.25">
      <c r="A43" s="7" t="s">
        <v>34</v>
      </c>
      <c r="B43" s="7"/>
      <c r="C43" s="7"/>
      <c r="G43" s="7" t="s">
        <v>35</v>
      </c>
      <c r="H43" s="7"/>
      <c r="I43" s="7"/>
    </row>
  </sheetData>
  <mergeCells count="78">
    <mergeCell ref="A39:G39"/>
    <mergeCell ref="H39:I39"/>
    <mergeCell ref="A40:G40"/>
    <mergeCell ref="H40:I40"/>
    <mergeCell ref="A43:C43"/>
    <mergeCell ref="G43:I43"/>
    <mergeCell ref="A36:G36"/>
    <mergeCell ref="H36:I36"/>
    <mergeCell ref="A37:G37"/>
    <mergeCell ref="H37:I37"/>
    <mergeCell ref="A38:G38"/>
    <mergeCell ref="H38:I38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4:G14"/>
    <mergeCell ref="H14:I14"/>
    <mergeCell ref="A15:G16"/>
    <mergeCell ref="H15:I16"/>
    <mergeCell ref="A17:G17"/>
    <mergeCell ref="H17:I17"/>
    <mergeCell ref="A11:G11"/>
    <mergeCell ref="H11:I11"/>
    <mergeCell ref="A12:G12"/>
    <mergeCell ref="H12:I12"/>
    <mergeCell ref="A13:G13"/>
    <mergeCell ref="H13:I13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4" sqref="K14"/>
    </sheetView>
  </sheetViews>
  <sheetFormatPr defaultRowHeight="15" x14ac:dyDescent="0.25"/>
  <sheetData>
    <row r="1" spans="1:9" ht="18.75" x14ac:dyDescent="0.3">
      <c r="A1" s="84" t="s">
        <v>76</v>
      </c>
      <c r="B1" s="84"/>
      <c r="C1" s="84"/>
      <c r="D1" s="84"/>
      <c r="E1" s="84"/>
      <c r="F1" s="84"/>
      <c r="G1" s="84"/>
      <c r="H1" s="84"/>
      <c r="I1" s="84"/>
    </row>
    <row r="2" spans="1:9" ht="15.75" thickBot="1" x14ac:dyDescent="0.3">
      <c r="C2" s="85" t="s">
        <v>62</v>
      </c>
      <c r="D2" s="85"/>
      <c r="E2" s="85"/>
      <c r="F2" s="85"/>
    </row>
    <row r="3" spans="1:9" ht="15.75" thickBot="1" x14ac:dyDescent="0.3">
      <c r="A3" s="58"/>
      <c r="B3" s="59"/>
      <c r="C3" s="59"/>
      <c r="D3" s="59"/>
      <c r="E3" s="59"/>
      <c r="F3" s="59"/>
      <c r="G3" s="60"/>
      <c r="H3" s="113" t="s">
        <v>2</v>
      </c>
      <c r="I3" s="114"/>
    </row>
    <row r="4" spans="1:9" x14ac:dyDescent="0.25">
      <c r="A4" s="21" t="s">
        <v>67</v>
      </c>
      <c r="B4" s="22"/>
      <c r="C4" s="22"/>
      <c r="D4" s="22"/>
      <c r="E4" s="22"/>
      <c r="F4" s="22"/>
      <c r="G4" s="22"/>
      <c r="H4" s="175">
        <v>388061.91</v>
      </c>
      <c r="I4" s="176"/>
    </row>
    <row r="5" spans="1:9" x14ac:dyDescent="0.25">
      <c r="A5" s="76"/>
      <c r="B5" s="77"/>
      <c r="C5" s="77"/>
      <c r="D5" s="77"/>
      <c r="E5" s="77"/>
      <c r="F5" s="77"/>
      <c r="G5" s="24"/>
      <c r="H5" s="63"/>
      <c r="I5" s="64"/>
    </row>
    <row r="6" spans="1:9" x14ac:dyDescent="0.25">
      <c r="A6" s="21" t="s">
        <v>77</v>
      </c>
      <c r="B6" s="22"/>
      <c r="C6" s="22"/>
      <c r="D6" s="22"/>
      <c r="E6" s="22"/>
      <c r="F6" s="22"/>
      <c r="G6" s="23"/>
      <c r="H6" s="19">
        <v>24395.41</v>
      </c>
      <c r="I6" s="20"/>
    </row>
    <row r="7" spans="1:9" x14ac:dyDescent="0.25">
      <c r="A7" s="81" t="s">
        <v>5</v>
      </c>
      <c r="B7" s="82"/>
      <c r="C7" s="82"/>
      <c r="D7" s="82"/>
      <c r="E7" s="82"/>
      <c r="F7" s="82"/>
      <c r="G7" s="83"/>
      <c r="H7" s="74">
        <v>109237.43</v>
      </c>
      <c r="I7" s="75"/>
    </row>
    <row r="8" spans="1:9" x14ac:dyDescent="0.25">
      <c r="A8" s="153" t="s">
        <v>6</v>
      </c>
      <c r="B8" s="154"/>
      <c r="C8" s="154"/>
      <c r="D8" s="154"/>
      <c r="E8" s="154"/>
      <c r="F8" s="154"/>
      <c r="G8" s="155"/>
      <c r="H8" s="151">
        <v>93182.23</v>
      </c>
      <c r="I8" s="152"/>
    </row>
    <row r="9" spans="1:9" x14ac:dyDescent="0.25">
      <c r="A9" s="11" t="s">
        <v>7</v>
      </c>
      <c r="B9" s="12"/>
      <c r="C9" s="12"/>
      <c r="D9" s="12"/>
      <c r="E9" s="12"/>
      <c r="F9" s="12"/>
      <c r="G9" s="13"/>
      <c r="H9" s="61">
        <v>16080</v>
      </c>
      <c r="I9" s="62"/>
    </row>
    <row r="10" spans="1:9" ht="15.75" thickBot="1" x14ac:dyDescent="0.3">
      <c r="A10" s="11"/>
      <c r="B10" s="12"/>
      <c r="C10" s="12"/>
      <c r="D10" s="12"/>
      <c r="E10" s="12"/>
      <c r="F10" s="12"/>
      <c r="G10" s="129"/>
      <c r="H10" s="177"/>
      <c r="I10" s="178"/>
    </row>
    <row r="11" spans="1:9" ht="15.75" thickBot="1" x14ac:dyDescent="0.3">
      <c r="A11" s="53" t="s">
        <v>8</v>
      </c>
      <c r="B11" s="54"/>
      <c r="C11" s="54"/>
      <c r="D11" s="54"/>
      <c r="E11" s="54"/>
      <c r="F11" s="54"/>
      <c r="G11" s="141"/>
      <c r="H11" s="36">
        <f>H12+H13+H14+H15+H17+H18+H20+H21+H23+H24+H25+H22</f>
        <v>204679.48</v>
      </c>
      <c r="I11" s="37"/>
    </row>
    <row r="12" spans="1:9" x14ac:dyDescent="0.25">
      <c r="A12" s="45" t="s">
        <v>54</v>
      </c>
      <c r="B12" s="46"/>
      <c r="C12" s="46"/>
      <c r="D12" s="46"/>
      <c r="E12" s="46"/>
      <c r="F12" s="46"/>
      <c r="G12" s="46"/>
      <c r="H12" s="72">
        <v>5829.33</v>
      </c>
      <c r="I12" s="73"/>
    </row>
    <row r="13" spans="1:9" x14ac:dyDescent="0.25">
      <c r="A13" s="11" t="s">
        <v>10</v>
      </c>
      <c r="B13" s="12"/>
      <c r="C13" s="12"/>
      <c r="D13" s="12"/>
      <c r="E13" s="12"/>
      <c r="F13" s="12"/>
      <c r="G13" s="129"/>
      <c r="H13" s="14">
        <v>693.78</v>
      </c>
      <c r="I13" s="15"/>
    </row>
    <row r="14" spans="1:9" x14ac:dyDescent="0.25">
      <c r="A14" s="11" t="s">
        <v>11</v>
      </c>
      <c r="B14" s="12"/>
      <c r="C14" s="12"/>
      <c r="D14" s="12"/>
      <c r="E14" s="12"/>
      <c r="F14" s="12"/>
      <c r="G14" s="129"/>
      <c r="H14" s="14">
        <v>4301.1099999999997</v>
      </c>
      <c r="I14" s="15"/>
    </row>
    <row r="15" spans="1:9" x14ac:dyDescent="0.25">
      <c r="A15" s="65" t="s">
        <v>12</v>
      </c>
      <c r="B15" s="66"/>
      <c r="C15" s="66"/>
      <c r="D15" s="66"/>
      <c r="E15" s="66"/>
      <c r="F15" s="66"/>
      <c r="G15" s="140"/>
      <c r="H15" s="14">
        <v>1305.7</v>
      </c>
      <c r="I15" s="15"/>
    </row>
    <row r="16" spans="1:9" x14ac:dyDescent="0.25">
      <c r="A16" s="65"/>
      <c r="B16" s="66"/>
      <c r="C16" s="66"/>
      <c r="D16" s="66"/>
      <c r="E16" s="66"/>
      <c r="F16" s="66"/>
      <c r="G16" s="140"/>
      <c r="H16" s="14"/>
      <c r="I16" s="15"/>
    </row>
    <row r="17" spans="1:9" x14ac:dyDescent="0.25">
      <c r="A17" s="11" t="s">
        <v>48</v>
      </c>
      <c r="B17" s="12"/>
      <c r="C17" s="12"/>
      <c r="D17" s="12"/>
      <c r="E17" s="12"/>
      <c r="F17" s="12"/>
      <c r="G17" s="13"/>
      <c r="H17" s="14">
        <v>12000</v>
      </c>
      <c r="I17" s="15"/>
    </row>
    <row r="18" spans="1:9" x14ac:dyDescent="0.25">
      <c r="A18" s="68" t="s">
        <v>13</v>
      </c>
      <c r="B18" s="69"/>
      <c r="C18" s="69"/>
      <c r="D18" s="69"/>
      <c r="E18" s="69"/>
      <c r="F18" s="69"/>
      <c r="G18" s="139"/>
      <c r="H18" s="14">
        <v>0</v>
      </c>
      <c r="I18" s="15"/>
    </row>
    <row r="19" spans="1:9" x14ac:dyDescent="0.25">
      <c r="A19" s="16" t="s">
        <v>14</v>
      </c>
      <c r="B19" s="17"/>
      <c r="C19" s="17"/>
      <c r="D19" s="17"/>
      <c r="E19" s="17"/>
      <c r="F19" s="17"/>
      <c r="G19" s="17"/>
      <c r="H19" s="63" t="s">
        <v>78</v>
      </c>
      <c r="I19" s="64"/>
    </row>
    <row r="20" spans="1:9" x14ac:dyDescent="0.25">
      <c r="A20" s="16" t="s">
        <v>15</v>
      </c>
      <c r="B20" s="17"/>
      <c r="C20" s="17"/>
      <c r="D20" s="17"/>
      <c r="E20" s="17"/>
      <c r="F20" s="17"/>
      <c r="G20" s="17"/>
      <c r="H20" s="61">
        <v>2158</v>
      </c>
      <c r="I20" s="62"/>
    </row>
    <row r="21" spans="1:9" x14ac:dyDescent="0.25">
      <c r="A21" s="16" t="s">
        <v>16</v>
      </c>
      <c r="B21" s="17"/>
      <c r="C21" s="17"/>
      <c r="D21" s="17"/>
      <c r="E21" s="17"/>
      <c r="F21" s="17"/>
      <c r="G21" s="17"/>
      <c r="H21" s="63"/>
      <c r="I21" s="64"/>
    </row>
    <row r="22" spans="1:9" x14ac:dyDescent="0.25">
      <c r="A22" s="16" t="s">
        <v>17</v>
      </c>
      <c r="B22" s="17"/>
      <c r="C22" s="17"/>
      <c r="D22" s="17"/>
      <c r="E22" s="17"/>
      <c r="F22" s="17"/>
      <c r="G22" s="18"/>
      <c r="H22" s="63">
        <v>3504.88</v>
      </c>
      <c r="I22" s="64"/>
    </row>
    <row r="23" spans="1:9" x14ac:dyDescent="0.25">
      <c r="A23" s="16" t="s">
        <v>18</v>
      </c>
      <c r="B23" s="17"/>
      <c r="C23" s="17"/>
      <c r="D23" s="17"/>
      <c r="E23" s="17"/>
      <c r="F23" s="17"/>
      <c r="G23" s="17"/>
      <c r="H23" s="63">
        <v>50470.2</v>
      </c>
      <c r="I23" s="64"/>
    </row>
    <row r="24" spans="1:9" x14ac:dyDescent="0.25">
      <c r="A24" s="16" t="s">
        <v>19</v>
      </c>
      <c r="B24" s="17"/>
      <c r="C24" s="17"/>
      <c r="D24" s="17"/>
      <c r="E24" s="17"/>
      <c r="F24" s="17"/>
      <c r="G24" s="17"/>
      <c r="H24" s="63">
        <v>95192.41</v>
      </c>
      <c r="I24" s="64"/>
    </row>
    <row r="25" spans="1:9" ht="15.75" thickBot="1" x14ac:dyDescent="0.3">
      <c r="A25" s="16" t="s">
        <v>20</v>
      </c>
      <c r="B25" s="17"/>
      <c r="C25" s="17"/>
      <c r="D25" s="17"/>
      <c r="E25" s="17"/>
      <c r="F25" s="17"/>
      <c r="G25" s="17"/>
      <c r="H25" s="51">
        <v>29224.07</v>
      </c>
      <c r="I25" s="52"/>
    </row>
    <row r="26" spans="1:9" ht="15.75" thickBot="1" x14ac:dyDescent="0.3">
      <c r="A26" s="53" t="s">
        <v>21</v>
      </c>
      <c r="B26" s="54"/>
      <c r="C26" s="54"/>
      <c r="D26" s="54"/>
      <c r="E26" s="54"/>
      <c r="F26" s="54"/>
      <c r="G26" s="55"/>
      <c r="H26" s="56">
        <v>194541.17</v>
      </c>
      <c r="I26" s="57"/>
    </row>
    <row r="27" spans="1:9" ht="15.75" thickBot="1" x14ac:dyDescent="0.3">
      <c r="A27" s="58"/>
      <c r="B27" s="59"/>
      <c r="C27" s="59"/>
      <c r="D27" s="59"/>
      <c r="E27" s="59"/>
      <c r="F27" s="59"/>
      <c r="G27" s="60"/>
      <c r="H27" s="58"/>
      <c r="I27" s="60"/>
    </row>
    <row r="28" spans="1:9" ht="15.75" thickBot="1" x14ac:dyDescent="0.3">
      <c r="A28" s="33" t="s">
        <v>68</v>
      </c>
      <c r="B28" s="34"/>
      <c r="C28" s="34"/>
      <c r="D28" s="34"/>
      <c r="E28" s="34"/>
      <c r="F28" s="34"/>
      <c r="G28" s="34"/>
      <c r="H28" s="133">
        <v>0</v>
      </c>
      <c r="I28" s="134"/>
    </row>
    <row r="29" spans="1:9" x14ac:dyDescent="0.25">
      <c r="A29" s="45" t="s">
        <v>79</v>
      </c>
      <c r="B29" s="46"/>
      <c r="C29" s="46"/>
      <c r="D29" s="46"/>
      <c r="E29" s="46"/>
      <c r="F29" s="46"/>
      <c r="G29" s="46"/>
      <c r="H29" s="179"/>
      <c r="I29" s="180"/>
    </row>
    <row r="30" spans="1:9" ht="15.75" thickBot="1" x14ac:dyDescent="0.3">
      <c r="A30" s="125"/>
      <c r="B30" s="181"/>
      <c r="C30" s="181"/>
      <c r="D30" s="181"/>
      <c r="E30" s="181"/>
      <c r="F30" s="181"/>
      <c r="G30" s="126"/>
      <c r="H30" s="182"/>
      <c r="I30" s="183"/>
    </row>
    <row r="31" spans="1:9" x14ac:dyDescent="0.25">
      <c r="A31" s="88" t="s">
        <v>80</v>
      </c>
      <c r="B31" s="89"/>
      <c r="C31" s="89"/>
      <c r="D31" s="89"/>
      <c r="E31" s="89"/>
      <c r="F31" s="89"/>
      <c r="G31" s="90"/>
      <c r="H31" s="120">
        <v>8990.98</v>
      </c>
      <c r="I31" s="121"/>
    </row>
    <row r="32" spans="1:9" x14ac:dyDescent="0.25">
      <c r="A32" s="127" t="s">
        <v>25</v>
      </c>
      <c r="B32" s="128"/>
      <c r="C32" s="128"/>
      <c r="D32" s="128"/>
      <c r="E32" s="128"/>
      <c r="F32" s="128"/>
      <c r="G32" s="184"/>
      <c r="H32" s="8">
        <v>49565.4</v>
      </c>
      <c r="I32" s="10"/>
    </row>
    <row r="33" spans="1:9" ht="15.75" thickBot="1" x14ac:dyDescent="0.3">
      <c r="A33" s="185" t="s">
        <v>26</v>
      </c>
      <c r="B33" s="186"/>
      <c r="C33" s="186"/>
      <c r="D33" s="186"/>
      <c r="E33" s="186"/>
      <c r="F33" s="186"/>
      <c r="G33" s="187"/>
      <c r="H33" s="188">
        <v>44165.13</v>
      </c>
      <c r="I33" s="189"/>
    </row>
    <row r="34" spans="1:9" ht="15.75" thickBot="1" x14ac:dyDescent="0.3">
      <c r="A34" s="130"/>
      <c r="B34" s="131"/>
      <c r="C34" s="131"/>
      <c r="D34" s="131"/>
      <c r="E34" s="131"/>
      <c r="F34" s="131"/>
      <c r="G34" s="132"/>
      <c r="H34" s="190"/>
      <c r="I34" s="191"/>
    </row>
    <row r="35" spans="1:9" ht="15.75" thickBot="1" x14ac:dyDescent="0.3">
      <c r="A35" s="33" t="s">
        <v>27</v>
      </c>
      <c r="B35" s="34"/>
      <c r="C35" s="34"/>
      <c r="D35" s="34"/>
      <c r="E35" s="34"/>
      <c r="F35" s="34"/>
      <c r="G35" s="34"/>
      <c r="H35" s="133">
        <f>H11+H28</f>
        <v>204679.48</v>
      </c>
      <c r="I35" s="134"/>
    </row>
    <row r="36" spans="1:9" x14ac:dyDescent="0.25">
      <c r="A36" s="38"/>
      <c r="B36" s="39"/>
      <c r="C36" s="39"/>
      <c r="D36" s="39"/>
      <c r="E36" s="39"/>
      <c r="F36" s="39"/>
      <c r="G36" s="39"/>
      <c r="H36" s="38"/>
      <c r="I36" s="40"/>
    </row>
    <row r="37" spans="1:9" x14ac:dyDescent="0.25">
      <c r="A37" s="21" t="s">
        <v>50</v>
      </c>
      <c r="B37" s="22"/>
      <c r="C37" s="22"/>
      <c r="D37" s="22"/>
      <c r="E37" s="22"/>
      <c r="F37" s="22"/>
      <c r="G37" s="22"/>
      <c r="H37" s="19">
        <f>H4+H11-H26</f>
        <v>398200.22</v>
      </c>
      <c r="I37" s="20"/>
    </row>
    <row r="38" spans="1:9" x14ac:dyDescent="0.25">
      <c r="A38" s="21" t="s">
        <v>73</v>
      </c>
      <c r="B38" s="22"/>
      <c r="C38" s="22"/>
      <c r="D38" s="22"/>
      <c r="E38" s="22"/>
      <c r="F38" s="22"/>
      <c r="G38" s="23"/>
      <c r="H38" s="19">
        <f>H6+H8+H9-H7</f>
        <v>24420.210000000021</v>
      </c>
      <c r="I38" s="20"/>
    </row>
    <row r="39" spans="1:9" x14ac:dyDescent="0.25">
      <c r="A39" s="27" t="s">
        <v>59</v>
      </c>
      <c r="B39" s="22"/>
      <c r="C39" s="22"/>
      <c r="D39" s="22"/>
      <c r="E39" s="22"/>
      <c r="F39" s="22"/>
      <c r="G39" s="22"/>
      <c r="H39" s="19">
        <f>H31+H32-H33</f>
        <v>14391.250000000007</v>
      </c>
      <c r="I39" s="20"/>
    </row>
    <row r="40" spans="1:9" x14ac:dyDescent="0.25">
      <c r="A40" s="76"/>
      <c r="B40" s="77"/>
      <c r="C40" s="77"/>
      <c r="D40" s="77"/>
      <c r="E40" s="77"/>
      <c r="F40" s="77"/>
      <c r="G40" s="77"/>
      <c r="H40" s="76"/>
      <c r="I40" s="24"/>
    </row>
    <row r="41" spans="1:9" x14ac:dyDescent="0.25">
      <c r="A41" s="16" t="s">
        <v>31</v>
      </c>
      <c r="B41" s="17"/>
      <c r="C41" s="17"/>
      <c r="D41" s="17"/>
      <c r="E41" s="17"/>
      <c r="F41" s="17"/>
      <c r="G41" s="17"/>
      <c r="H41" s="63"/>
      <c r="I41" s="64"/>
    </row>
    <row r="42" spans="1:9" x14ac:dyDescent="0.25">
      <c r="A42" s="16" t="s">
        <v>32</v>
      </c>
      <c r="B42" s="17"/>
      <c r="C42" s="17"/>
      <c r="D42" s="17"/>
      <c r="E42" s="17"/>
      <c r="F42" s="17"/>
      <c r="G42" s="17"/>
      <c r="H42" s="173">
        <v>11</v>
      </c>
      <c r="I42" s="174"/>
    </row>
    <row r="43" spans="1:9" ht="15.75" thickBot="1" x14ac:dyDescent="0.3">
      <c r="A43" s="2" t="s">
        <v>33</v>
      </c>
      <c r="B43" s="3"/>
      <c r="C43" s="3"/>
      <c r="D43" s="3"/>
      <c r="E43" s="3"/>
      <c r="F43" s="3"/>
      <c r="G43" s="3"/>
      <c r="H43" s="192">
        <f>(H7+H11+H32)/(H8+H9+H26+H33)*H42</f>
        <v>11.490422452858022</v>
      </c>
      <c r="I43" s="193"/>
    </row>
    <row r="45" spans="1:9" x14ac:dyDescent="0.25">
      <c r="A45" s="7" t="s">
        <v>34</v>
      </c>
      <c r="B45" s="7"/>
      <c r="C45" s="7"/>
      <c r="G45" s="7" t="s">
        <v>35</v>
      </c>
      <c r="H45" s="7"/>
      <c r="I45" s="7"/>
    </row>
    <row r="47" spans="1:9" x14ac:dyDescent="0.25">
      <c r="A47" s="7"/>
      <c r="B47" s="7"/>
      <c r="C47" s="7"/>
      <c r="G47" s="7"/>
      <c r="H47" s="7"/>
      <c r="I47" s="7"/>
    </row>
  </sheetData>
  <mergeCells count="86">
    <mergeCell ref="A47:C47"/>
    <mergeCell ref="G47:I47"/>
    <mergeCell ref="A42:G42"/>
    <mergeCell ref="H42:I42"/>
    <mergeCell ref="A43:G43"/>
    <mergeCell ref="H43:I43"/>
    <mergeCell ref="A45:C45"/>
    <mergeCell ref="G45:I45"/>
    <mergeCell ref="A39:G39"/>
    <mergeCell ref="H39:I39"/>
    <mergeCell ref="A40:G40"/>
    <mergeCell ref="H40:I40"/>
    <mergeCell ref="A41:G41"/>
    <mergeCell ref="H41:I41"/>
    <mergeCell ref="A36:G36"/>
    <mergeCell ref="H36:I36"/>
    <mergeCell ref="A37:G37"/>
    <mergeCell ref="H37:I37"/>
    <mergeCell ref="A38:G38"/>
    <mergeCell ref="H38:I38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4:G14"/>
    <mergeCell ref="H14:I14"/>
    <mergeCell ref="A15:G16"/>
    <mergeCell ref="H15:I16"/>
    <mergeCell ref="A17:G17"/>
    <mergeCell ref="H17:I17"/>
    <mergeCell ref="A11:G11"/>
    <mergeCell ref="H11:I11"/>
    <mergeCell ref="A12:G12"/>
    <mergeCell ref="H12:I12"/>
    <mergeCell ref="A13:G13"/>
    <mergeCell ref="H13:I13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33</vt:i4>
      </vt:variant>
    </vt:vector>
  </HeadingPairs>
  <TitlesOfParts>
    <vt:vector size="33" baseType="lpstr">
      <vt:lpstr>Волгогр 28</vt:lpstr>
      <vt:lpstr>Воровск 49</vt:lpstr>
      <vt:lpstr>Чех 8А</vt:lpstr>
      <vt:lpstr>Остров 47</vt:lpstr>
      <vt:lpstr>Чайк 6</vt:lpstr>
      <vt:lpstr>Гаг 20</vt:lpstr>
      <vt:lpstr>Гаг 23</vt:lpstr>
      <vt:lpstr>Гаг 25</vt:lpstr>
      <vt:lpstr>Гаг 29А</vt:lpstr>
      <vt:lpstr>Гаг 40</vt:lpstr>
      <vt:lpstr>Гаг 44</vt:lpstr>
      <vt:lpstr>Гаг 48</vt:lpstr>
      <vt:lpstr>Гаг 50</vt:lpstr>
      <vt:lpstr>Гаг 62</vt:lpstr>
      <vt:lpstr>Гуков 10</vt:lpstr>
      <vt:lpstr>Кар Либк 13</vt:lpstr>
      <vt:lpstr>Красн 13</vt:lpstr>
      <vt:lpstr>Красн 15</vt:lpstr>
      <vt:lpstr>Красн 39</vt:lpstr>
      <vt:lpstr>Красн 39А</vt:lpstr>
      <vt:lpstr>Красн 41А</vt:lpstr>
      <vt:lpstr>Нов 13</vt:lpstr>
      <vt:lpstr>Пирог 6А</vt:lpstr>
      <vt:lpstr>Пирог 31  1</vt:lpstr>
      <vt:lpstr>Пирог 34  2</vt:lpstr>
      <vt:lpstr>Пирог 20</vt:lpstr>
      <vt:lpstr>Цвет бул 12</vt:lpstr>
      <vt:lpstr>Цвет бул 11</vt:lpstr>
      <vt:lpstr>Цвет бул 31</vt:lpstr>
      <vt:lpstr>Цвет бул 44</vt:lpstr>
      <vt:lpstr>Чайк 8</vt:lpstr>
      <vt:lpstr>Чай 31</vt:lpstr>
      <vt:lpstr>Чайк 33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2020-03-10T13:08:48Z</dcterms:modified>
</cp:coreProperties>
</file>