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21" activeTab="31"/>
  </bookViews>
  <sheets>
    <sheet name="Воров 49" sheetId="1" r:id="rId1"/>
    <sheet name="Гаг 8" sheetId="2" r:id="rId2"/>
    <sheet name="Красн 40" sheetId="3" r:id="rId3"/>
    <sheet name="Остр 47" sheetId="4" r:id="rId4"/>
    <sheet name="Чайк 6" sheetId="5" r:id="rId5"/>
    <sheet name="Гаг 20" sheetId="6" r:id="rId6"/>
    <sheet name="Гаг 23" sheetId="7" r:id="rId7"/>
    <sheet name="Гаг 25" sheetId="8" r:id="rId8"/>
    <sheet name="Гаг 29А" sheetId="9" r:id="rId9"/>
    <sheet name="Гаг 40" sheetId="10" r:id="rId10"/>
    <sheet name="Гаг 44" sheetId="11" r:id="rId11"/>
    <sheet name="Гаг 48" sheetId="12" r:id="rId12"/>
    <sheet name="Гаг 50" sheetId="13" r:id="rId13"/>
    <sheet name="Гаг 62" sheetId="14" r:id="rId14"/>
    <sheet name="Гук 10" sheetId="15" r:id="rId15"/>
    <sheet name="КЛ 13" sheetId="16" r:id="rId16"/>
    <sheet name="Красн 13" sheetId="17" r:id="rId17"/>
    <sheet name="Красн 15" sheetId="18" r:id="rId18"/>
    <sheet name="Красн 39" sheetId="19" r:id="rId19"/>
    <sheet name="Красн 39А" sheetId="20" r:id="rId20"/>
    <sheet name="Красн 41А" sheetId="21" r:id="rId21"/>
    <sheet name="Нов 13" sheetId="22" r:id="rId22"/>
    <sheet name="Пирог 34" sheetId="23" r:id="rId23"/>
    <sheet name="ЦБ 12" sheetId="24" r:id="rId24"/>
    <sheet name="ЦБ 11" sheetId="25" r:id="rId25"/>
    <sheet name="ЦБ 16" sheetId="26" r:id="rId26"/>
    <sheet name="ЦБ 31" sheetId="27" r:id="rId27"/>
    <sheet name="ЦБ 44" sheetId="28" r:id="rId28"/>
    <sheet name="Чайк 8" sheetId="29" r:id="rId29"/>
    <sheet name="Чайк 31" sheetId="30" r:id="rId30"/>
    <sheet name="Чайк 33" sheetId="31" r:id="rId31"/>
    <sheet name="Пирог 6" sheetId="32" r:id="rId32"/>
  </sheets>
  <calcPr calcId="144525"/>
</workbook>
</file>

<file path=xl/calcChain.xml><?xml version="1.0" encoding="utf-8"?>
<calcChain xmlns="http://schemas.openxmlformats.org/spreadsheetml/2006/main">
  <c r="H44" i="32" l="1"/>
  <c r="H23" i="32"/>
  <c r="H43" i="32" s="1"/>
  <c r="H5" i="32"/>
  <c r="H42" i="32" s="1"/>
  <c r="H40" i="32" l="1"/>
  <c r="H44" i="28"/>
  <c r="H23" i="28"/>
  <c r="H43" i="28" s="1"/>
  <c r="H5" i="28"/>
  <c r="H42" i="28" s="1"/>
  <c r="H40" i="28" l="1"/>
  <c r="H43" i="25" l="1"/>
  <c r="H41" i="25"/>
  <c r="H23" i="25"/>
  <c r="H47" i="25" s="1"/>
  <c r="H5" i="25"/>
  <c r="H39" i="25" s="1"/>
  <c r="H42" i="25" l="1"/>
  <c r="H44" i="23" l="1"/>
  <c r="H42" i="23"/>
  <c r="H23" i="23"/>
  <c r="H43" i="23" s="1"/>
  <c r="H5" i="23"/>
  <c r="H40" i="23" l="1"/>
  <c r="H48" i="23"/>
  <c r="H44" i="21" l="1"/>
  <c r="H43" i="21"/>
  <c r="H23" i="21"/>
  <c r="H48" i="21" s="1"/>
  <c r="H5" i="21"/>
  <c r="H42" i="21" s="1"/>
  <c r="H40" i="21" l="1"/>
  <c r="H48" i="31" l="1"/>
  <c r="H44" i="31"/>
  <c r="H43" i="31"/>
  <c r="H42" i="31"/>
  <c r="H40" i="31"/>
  <c r="H23" i="31"/>
  <c r="H5" i="31"/>
  <c r="H44" i="30" l="1"/>
  <c r="H23" i="30"/>
  <c r="H48" i="30" s="1"/>
  <c r="H5" i="30"/>
  <c r="H40" i="30" s="1"/>
  <c r="H42" i="30" l="1"/>
  <c r="H43" i="30"/>
  <c r="H48" i="24" l="1"/>
  <c r="H47" i="24"/>
  <c r="H23" i="24"/>
  <c r="H46" i="24" s="1"/>
  <c r="H5" i="24"/>
  <c r="H43" i="24" l="1"/>
  <c r="H45" i="24"/>
  <c r="H44" i="29" l="1"/>
  <c r="H43" i="29"/>
  <c r="H23" i="29"/>
  <c r="H48" i="29" s="1"/>
  <c r="H5" i="29"/>
  <c r="H42" i="29" s="1"/>
  <c r="H40" i="29" l="1"/>
  <c r="H48" i="27" l="1"/>
  <c r="H44" i="27"/>
  <c r="H43" i="27"/>
  <c r="H42" i="27"/>
  <c r="H40" i="27"/>
  <c r="H23" i="27"/>
  <c r="H5" i="27"/>
  <c r="H44" i="26" l="1"/>
  <c r="H42" i="26"/>
  <c r="H23" i="26"/>
  <c r="H43" i="26" s="1"/>
  <c r="H5" i="26"/>
  <c r="H40" i="26" l="1"/>
  <c r="H48" i="26"/>
  <c r="H44" i="22" l="1"/>
  <c r="H43" i="22"/>
  <c r="H42" i="22"/>
  <c r="H23" i="22"/>
  <c r="H48" i="22" s="1"/>
  <c r="H5" i="22"/>
  <c r="H40" i="22" s="1"/>
  <c r="H53" i="3" l="1"/>
  <c r="H49" i="3"/>
  <c r="H48" i="3"/>
  <c r="H47" i="3"/>
  <c r="H46" i="3"/>
  <c r="H23" i="3"/>
  <c r="H5" i="3"/>
  <c r="H44" i="3" s="1"/>
  <c r="H48" i="20" l="1"/>
  <c r="H44" i="20"/>
  <c r="H43" i="20"/>
  <c r="H42" i="20"/>
  <c r="H40" i="20"/>
  <c r="H23" i="20"/>
  <c r="H5" i="20"/>
  <c r="H48" i="19" l="1"/>
  <c r="H44" i="19"/>
  <c r="H43" i="19"/>
  <c r="H42" i="19"/>
  <c r="H40" i="19"/>
  <c r="H23" i="19"/>
  <c r="H5" i="19"/>
  <c r="H44" i="18" l="1"/>
  <c r="H42" i="18"/>
  <c r="H23" i="18"/>
  <c r="H43" i="18" s="1"/>
  <c r="H5" i="18"/>
  <c r="H40" i="18" l="1"/>
  <c r="H48" i="18"/>
  <c r="H44" i="17" l="1"/>
  <c r="H43" i="17"/>
  <c r="H23" i="17"/>
  <c r="H48" i="17" s="1"/>
  <c r="H5" i="17"/>
  <c r="H42" i="17" s="1"/>
  <c r="H40" i="17" l="1"/>
  <c r="H44" i="13" l="1"/>
  <c r="H42" i="13"/>
  <c r="H23" i="13"/>
  <c r="H48" i="13" s="1"/>
  <c r="H5" i="13"/>
  <c r="H40" i="13" s="1"/>
  <c r="H43" i="13" l="1"/>
  <c r="H44" i="12" l="1"/>
  <c r="H42" i="12"/>
  <c r="H23" i="12"/>
  <c r="H43" i="12" s="1"/>
  <c r="H5" i="12"/>
  <c r="H40" i="12" l="1"/>
  <c r="H48" i="12"/>
  <c r="H44" i="10" l="1"/>
  <c r="H42" i="10"/>
  <c r="H23" i="10"/>
  <c r="H43" i="10" s="1"/>
  <c r="H5" i="10"/>
  <c r="H40" i="10" l="1"/>
  <c r="H48" i="10"/>
  <c r="H48" i="11" l="1"/>
  <c r="H44" i="11"/>
  <c r="H43" i="11"/>
  <c r="H42" i="11"/>
  <c r="H40" i="11"/>
  <c r="H23" i="11"/>
  <c r="H5" i="11"/>
  <c r="H44" i="14" l="1"/>
  <c r="H43" i="14"/>
  <c r="H23" i="14"/>
  <c r="H48" i="14" s="1"/>
  <c r="H5" i="14"/>
  <c r="H40" i="14" s="1"/>
  <c r="H42" i="14" l="1"/>
  <c r="H44" i="15" l="1"/>
  <c r="H23" i="15"/>
  <c r="H43" i="15" s="1"/>
  <c r="H5" i="15"/>
  <c r="H42" i="15" s="1"/>
  <c r="H40" i="15" l="1"/>
  <c r="H48" i="15"/>
  <c r="H48" i="16" l="1"/>
  <c r="H44" i="16"/>
  <c r="H43" i="16"/>
  <c r="H42" i="16"/>
  <c r="H40" i="16"/>
  <c r="H23" i="16"/>
  <c r="H5" i="16"/>
  <c r="H44" i="9" l="1"/>
  <c r="H23" i="9"/>
  <c r="H48" i="9" s="1"/>
  <c r="H5" i="9"/>
  <c r="H40" i="9" s="1"/>
  <c r="H43" i="9" l="1"/>
  <c r="H42" i="9"/>
  <c r="H44" i="8" l="1"/>
  <c r="H23" i="8"/>
  <c r="H48" i="8" s="1"/>
  <c r="H5" i="8"/>
  <c r="H40" i="8" s="1"/>
  <c r="H42" i="8" l="1"/>
  <c r="H43" i="8"/>
  <c r="H48" i="7" l="1"/>
  <c r="H44" i="7"/>
  <c r="H43" i="7"/>
  <c r="H42" i="7"/>
  <c r="H40" i="7"/>
  <c r="H23" i="7"/>
  <c r="H5" i="7"/>
  <c r="H48" i="6" l="1"/>
  <c r="H44" i="6"/>
  <c r="H43" i="6"/>
  <c r="H42" i="6"/>
  <c r="H40" i="6"/>
  <c r="H23" i="6"/>
  <c r="H5" i="6"/>
  <c r="H44" i="2" l="1"/>
  <c r="H42" i="2"/>
  <c r="H23" i="2"/>
  <c r="H43" i="2" s="1"/>
  <c r="H5" i="2"/>
  <c r="H40" i="2" l="1"/>
  <c r="H48" i="2"/>
  <c r="H44" i="5" l="1"/>
  <c r="H23" i="5"/>
  <c r="H48" i="5" s="1"/>
  <c r="H5" i="5"/>
  <c r="H42" i="5" s="1"/>
  <c r="H43" i="5" l="1"/>
  <c r="H40" i="5"/>
  <c r="H48" i="4" l="1"/>
  <c r="H47" i="4"/>
  <c r="H46" i="4"/>
  <c r="H23" i="4"/>
  <c r="H52" i="4" s="1"/>
  <c r="H5" i="4"/>
  <c r="H45" i="4" s="1"/>
  <c r="H43" i="4" l="1"/>
  <c r="H44" i="1" l="1"/>
  <c r="H43" i="1"/>
  <c r="H23" i="1"/>
  <c r="H48" i="1" s="1"/>
  <c r="H5" i="1"/>
  <c r="H42" i="1" s="1"/>
  <c r="H40" i="1" l="1"/>
</calcChain>
</file>

<file path=xl/sharedStrings.xml><?xml version="1.0" encoding="utf-8"?>
<sst xmlns="http://schemas.openxmlformats.org/spreadsheetml/2006/main" count="1408" uniqueCount="109">
  <si>
    <t>Сумма (руб.)</t>
  </si>
  <si>
    <t>Оборудование размещенное на МДК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</si>
  <si>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</si>
  <si>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</si>
  <si>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</si>
  <si>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ВДГО</t>
  </si>
  <si>
    <t>Аварийная служба</t>
  </si>
  <si>
    <t>Начисление на з/плату</t>
  </si>
  <si>
    <t>ВСЕГО</t>
  </si>
  <si>
    <t>Тариф за 1 кв.м. общей площади</t>
  </si>
  <si>
    <t>Директор ООО "УПРАВА"</t>
  </si>
  <si>
    <t>ЛЬГОТА (домком)</t>
  </si>
  <si>
    <t>З/плата работников организации</t>
  </si>
  <si>
    <t>Справочно:</t>
  </si>
  <si>
    <t>ОПЛАЧЕНО за содержание</t>
  </si>
  <si>
    <t xml:space="preserve">Фактический расход на 1 кв.м. общ. площади </t>
  </si>
  <si>
    <t>Д.Г.Чернов</t>
  </si>
  <si>
    <t>Начислено за содержание</t>
  </si>
  <si>
    <t>Начислено за управление</t>
  </si>
  <si>
    <t>Оплачено за управление</t>
  </si>
  <si>
    <t>Расходы ООО "Управа" по ул. Воровского № 49</t>
  </si>
  <si>
    <t>Обработка зеленых насаждений против вредителей</t>
  </si>
  <si>
    <t>Благоустройство (обрезка кустарников и покос травы)</t>
  </si>
  <si>
    <t>Задолженность за содерж. на 31.12.2022г.</t>
  </si>
  <si>
    <t>Задолженность по текущему ремонту на 31.12.2022г.</t>
  </si>
  <si>
    <t>Задолженность за управление на 31.12.2022г.</t>
  </si>
  <si>
    <t>Аренда помещения</t>
  </si>
  <si>
    <t>Расходы ООО "Управа" по ул. Островского № 47</t>
  </si>
  <si>
    <t>Общеэксплуатационные расходы(тех.осмотр, освещ. мест общеп.)</t>
  </si>
  <si>
    <t>Ремонт инженерных сетей (материалы)</t>
  </si>
  <si>
    <t>Оплачено за мусорный контейнер</t>
  </si>
  <si>
    <t>Расходы ООО "Управа" по ул. Чайковского № 6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</si>
  <si>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</si>
  <si>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</si>
  <si>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</si>
  <si>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Расходы ООО "Управа" по ул. Гагарина № 40</t>
  </si>
  <si>
    <t>Расходы ООО "Управа" по ул. Гагарина № 44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</si>
  <si>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</si>
  <si>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</si>
  <si>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</si>
  <si>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Пер. Гуковский № 10</t>
  </si>
  <si>
    <t>Расходы ООО "Управа" по ул. Карла Либкнехта № 13</t>
  </si>
  <si>
    <t>Расходы ООО "Управа" по ул. Красноармейская № 13</t>
  </si>
  <si>
    <t>Расходы ООО "Управа" по ул. Красноармейская №15</t>
  </si>
  <si>
    <t>Расходы ООО "Управа" по ул. Красноармейская № 39</t>
  </si>
  <si>
    <t>Расходы ООО "Управа" по ул. Красноармейская № 39 А</t>
  </si>
  <si>
    <t>Расходы ООО "Управа" по ул. Красноармейская № 41А</t>
  </si>
  <si>
    <t>Расходы ООО "Управа" по ул. Новоселов № 13</t>
  </si>
  <si>
    <t>Расходы ООО "Управа" по ул. Пирогова № 34</t>
  </si>
  <si>
    <t>Расходы ООО "Управа" по ул. Цветной бульвар № 12</t>
  </si>
  <si>
    <t xml:space="preserve">Оплачено </t>
  </si>
  <si>
    <t>Расходы ООО "Управа" по ул. Цветной бульвар № 11</t>
  </si>
  <si>
    <t>Расходы ООО "Управа" по ул. Цветной бульвар № 16</t>
  </si>
  <si>
    <t>Расходы ООО "Управа" по ул. Цветной бульвар № 31</t>
  </si>
  <si>
    <t>Расходы ООО "Управа" по ул. Цветной бульвар № 44</t>
  </si>
  <si>
    <t>Расходы ООО "Управа" по ул. Чайковского № 8</t>
  </si>
  <si>
    <t>Расходы ООО "Управа" по ул. Чайковского № 31</t>
  </si>
  <si>
    <t>Расходы ООО "Управа" по ул. Чайковского № 33</t>
  </si>
  <si>
    <t>за 2023г.</t>
  </si>
  <si>
    <t>Задолженность за содержание на 01.01.2023г.</t>
  </si>
  <si>
    <t>Задолженность по текущему ремонту на 01.01.2023г.</t>
  </si>
  <si>
    <t>Начислено по текущему ремонту</t>
  </si>
  <si>
    <t>Осмотр, ремонт систем водовода, канализации хол. и гор. воды.</t>
  </si>
  <si>
    <t>Осмотр электросети, арматуры электрообуд.  на лест. клетках</t>
  </si>
  <si>
    <t>Проверка наличия тяги в дымовентиляционных каналах</t>
  </si>
  <si>
    <t>Осмотр и ремонт системы центр.отопления в чердач,подвал. помещ</t>
  </si>
  <si>
    <t>Проведение сезонных осмотров общего имущества МКД</t>
  </si>
  <si>
    <t>Укрепление и прочистка водосточных труб, мелкий ремонт кровли</t>
  </si>
  <si>
    <t xml:space="preserve">Мелкий ремонт системы электрооборудования </t>
  </si>
  <si>
    <t>Проверка зазем. оболочки и замеры сопративления электрокабеля</t>
  </si>
  <si>
    <t>Консервирование, расконсервирование, промывка, испытание систем центрального отопления</t>
  </si>
  <si>
    <t>Оплачено за текущий ремонт</t>
  </si>
  <si>
    <t>Задолженность за управление на 01.01.2023г.</t>
  </si>
  <si>
    <t>Задолженность за содержание на 31.12.2023г.</t>
  </si>
  <si>
    <t>Задолженность по текущему  ремонту на 31.12.2023г.</t>
  </si>
  <si>
    <t>Задолженность за управление на 31.12.2023г.</t>
  </si>
  <si>
    <t>за январь-июнь  2023г.</t>
  </si>
  <si>
    <t>Укрепление и прочиствка водосточных труб, мелкий ремонт кровли</t>
  </si>
  <si>
    <t>Задолженность  за мусорный контейнер  на 01.01.2023г.</t>
  </si>
  <si>
    <t>Задолженность за содержание на 30.06.2023г.</t>
  </si>
  <si>
    <t>Текущий  ремонт на 30.06.2023г.</t>
  </si>
  <si>
    <t>Задолженность за управление на 30.06.2023г.</t>
  </si>
  <si>
    <t>Задолженность за мусорный контейнер на 30.06.2023г.</t>
  </si>
  <si>
    <t>за январь-июнь 2023г.</t>
  </si>
  <si>
    <t>Задолженность по текущему  ремонту на 30.06.2023г.</t>
  </si>
  <si>
    <t>Расходы ООО "Управа" по ул. Гагарина № 8</t>
  </si>
  <si>
    <t>Текущий ремонт на 01.01.2023г.</t>
  </si>
  <si>
    <t>Расходы ООО "Управа" по ул. Гагарина № 25</t>
  </si>
  <si>
    <t>Текущий  ремонт на 31.12.2023г.</t>
  </si>
  <si>
    <t>за январь-июль 2023г.</t>
  </si>
  <si>
    <t>Содержание на 01.01.2023г.</t>
  </si>
  <si>
    <t>Содержание на 31.07.2023г.</t>
  </si>
  <si>
    <t>Задолженность по текущему  ремонту на 31.07.2023г.</t>
  </si>
  <si>
    <t>Задолженность за управление на 31.07.2023г.</t>
  </si>
  <si>
    <t>Текущий ремонту на 01.01.2023г.</t>
  </si>
  <si>
    <t>Расходы ООО "Управа" по ул. Красноармейская № 40</t>
  </si>
  <si>
    <t>Задолжен. за прибор учета теплов. энергии на 01.01.2022г.</t>
  </si>
  <si>
    <t>Начислено за прибор учета тепловой энергии</t>
  </si>
  <si>
    <t>Оплачено за прибор учета тепловой энергии</t>
  </si>
  <si>
    <t>Задолженность за прибор учета тепловой энергии на 31.12.2022г.</t>
  </si>
  <si>
    <t>Задолженность по текущему ремонт на 01.01.2023г.</t>
  </si>
  <si>
    <t>Ремонт подъездов на 01.01.2023г.</t>
  </si>
  <si>
    <t>Ремонт подъездов на 30.06.2023г.</t>
  </si>
  <si>
    <t>Расходы ООО "Управа" по ул. Пирогова № 6</t>
  </si>
  <si>
    <t>за июнь-декабрь 2023г.</t>
  </si>
  <si>
    <t>Содержание на 01.06.2023г.</t>
  </si>
  <si>
    <t>Содержание мусоропровода</t>
  </si>
  <si>
    <t>Текущий ремонт на 01.06.2023г.</t>
  </si>
  <si>
    <t>Управление на 01.06.2023г.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</si>
</sst>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2" fontId="23" fillId="0" borderId="18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23" fillId="0" borderId="4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2" fontId="23" fillId="0" borderId="28" xfId="0" applyNumberFormat="1" applyFont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32" xfId="0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Font="1" applyBorder="1" applyAlignment="1"/>
    <xf numFmtId="0" fontId="0" fillId="0" borderId="30" xfId="0" applyFont="1" applyBorder="1" applyAlignment="1"/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2" fontId="23" fillId="0" borderId="1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2" fontId="23" fillId="0" borderId="11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2" fillId="0" borderId="4" xfId="0" applyFont="1" applyBorder="1" applyAlignment="1"/>
    <xf numFmtId="0" fontId="22" fillId="0" borderId="5" xfId="0" applyFont="1" applyBorder="1" applyAlignment="1"/>
    <xf numFmtId="0" fontId="22" fillId="0" borderId="6" xfId="0" applyFont="1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13" xfId="0" applyBorder="1" applyAlignment="1"/>
    <xf numFmtId="0" fontId="22" fillId="0" borderId="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3" fillId="0" borderId="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7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4" xfId="0" applyFont="1" applyBorder="1" applyAlignment="1"/>
    <xf numFmtId="0" fontId="21" fillId="0" borderId="5" xfId="0" applyFont="1" applyBorder="1" applyAlignment="1"/>
    <xf numFmtId="0" fontId="21" fillId="0" borderId="6" xfId="0" applyFont="1" applyBorder="1" applyAlignment="1"/>
    <xf numFmtId="2" fontId="21" fillId="0" borderId="1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2" fontId="11" fillId="0" borderId="1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23" fillId="0" borderId="32" xfId="0" applyFont="1" applyBorder="1" applyAlignment="1">
      <alignment horizontal="left"/>
    </xf>
    <xf numFmtId="2" fontId="11" fillId="0" borderId="16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4" xfId="0" applyFont="1" applyBorder="1" applyAlignment="1"/>
    <xf numFmtId="0" fontId="20" fillId="0" borderId="5" xfId="0" applyFont="1" applyBorder="1" applyAlignment="1"/>
    <xf numFmtId="0" fontId="20" fillId="0" borderId="6" xfId="0" applyFont="1" applyBorder="1" applyAlignment="1"/>
    <xf numFmtId="2" fontId="19" fillId="0" borderId="1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2" fontId="18" fillId="0" borderId="1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6" xfId="0" applyFont="1" applyBorder="1" applyAlignment="1"/>
    <xf numFmtId="2" fontId="16" fillId="0" borderId="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2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4" xfId="0" applyFont="1" applyBorder="1" applyAlignment="1"/>
    <xf numFmtId="0" fontId="15" fillId="0" borderId="5" xfId="0" applyFont="1" applyBorder="1" applyAlignment="1"/>
    <xf numFmtId="0" fontId="15" fillId="0" borderId="6" xfId="0" applyFont="1" applyBorder="1" applyAlignment="1"/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" xfId="0" applyFont="1" applyBorder="1" applyAlignment="1"/>
    <xf numFmtId="0" fontId="14" fillId="0" borderId="5" xfId="0" applyFont="1" applyBorder="1" applyAlignment="1"/>
    <xf numFmtId="0" fontId="14" fillId="0" borderId="6" xfId="0" applyFont="1" applyBorder="1" applyAlignment="1"/>
    <xf numFmtId="2" fontId="13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2" fontId="12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2" fontId="10" fillId="0" borderId="1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9" fillId="0" borderId="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2" fontId="8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12" sqref="L12"/>
    </sheetView>
  </sheetViews>
  <sheetFormatPr defaultRowHeight="15" x14ac:dyDescent="0.25"/>
  <sheetData>
    <row r="1" spans="1:9" ht="18.75" x14ac:dyDescent="0.3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228670.11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455126.77999999997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9011.7000000000007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3307.8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8932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6657.66</v>
      </c>
      <c r="I12" s="34"/>
    </row>
    <row r="13" spans="1:9" ht="15" customHeight="1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11127</v>
      </c>
      <c r="I14" s="61"/>
    </row>
    <row r="15" spans="1:9" ht="15" customHeight="1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7736.77</v>
      </c>
      <c r="I16" s="34"/>
    </row>
    <row r="17" spans="1:9" ht="15" customHeight="1" x14ac:dyDescent="0.25">
      <c r="A17" s="15" t="s">
        <v>6</v>
      </c>
      <c r="B17" s="16"/>
      <c r="C17" s="16"/>
      <c r="D17" s="16"/>
      <c r="E17" s="16"/>
      <c r="F17" s="16"/>
      <c r="G17" s="17"/>
      <c r="H17" s="60">
        <v>75879.839999999997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60">
        <v>254379.5</v>
      </c>
      <c r="I18" s="61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78094.509999999995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351238.81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116857.19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270033.31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76">
        <v>69452.81</v>
      </c>
      <c r="I24" s="77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24091</v>
      </c>
      <c r="I25" s="34"/>
    </row>
    <row r="26" spans="1:9" x14ac:dyDescent="0.25">
      <c r="A26" s="67" t="s">
        <v>64</v>
      </c>
      <c r="B26" s="68"/>
      <c r="C26" s="68"/>
      <c r="D26" s="68"/>
      <c r="E26" s="68"/>
      <c r="F26" s="68"/>
      <c r="G26" s="69"/>
      <c r="H26" s="70">
        <v>30553.58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39718.620000000003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13465</v>
      </c>
      <c r="I28" s="71"/>
    </row>
    <row r="29" spans="1:9" x14ac:dyDescent="0.25">
      <c r="A29" s="35" t="s">
        <v>67</v>
      </c>
      <c r="B29" s="36"/>
      <c r="C29" s="36"/>
      <c r="D29" s="36"/>
      <c r="E29" s="36"/>
      <c r="F29" s="36"/>
      <c r="G29" s="36"/>
      <c r="H29" s="37">
        <v>25151.85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34544.870000000003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15959.31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17096.27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207496.84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6000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35179.81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8">
        <v>82020.350000000006</v>
      </c>
      <c r="I37" s="29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8">
        <v>60842.68</v>
      </c>
      <c r="I38" s="29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8"/>
      <c r="I39" s="29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807180.44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332558.0799999999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173393.66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56357.48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18.649999999999999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24.297033122510911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8:G8"/>
    <mergeCell ref="A1:I1"/>
    <mergeCell ref="C2:F2"/>
    <mergeCell ref="A3:G3"/>
    <mergeCell ref="H3:I3"/>
    <mergeCell ref="A4:G4"/>
    <mergeCell ref="H4:I4"/>
    <mergeCell ref="A14:G14"/>
    <mergeCell ref="H14:I14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H32:I32"/>
    <mergeCell ref="A33:G33"/>
    <mergeCell ref="A17:G17"/>
    <mergeCell ref="H17:I17"/>
    <mergeCell ref="A24:G24"/>
    <mergeCell ref="H24:I24"/>
    <mergeCell ref="A25:G25"/>
    <mergeCell ref="H25:I25"/>
    <mergeCell ref="A28:G28"/>
    <mergeCell ref="H28:I28"/>
    <mergeCell ref="A18:G18"/>
    <mergeCell ref="H21:I21"/>
    <mergeCell ref="A35:G35"/>
    <mergeCell ref="H35:I35"/>
    <mergeCell ref="A19:G19"/>
    <mergeCell ref="H19:I19"/>
    <mergeCell ref="H18:I18"/>
    <mergeCell ref="A20:G20"/>
    <mergeCell ref="H20:I20"/>
    <mergeCell ref="A23:G23"/>
    <mergeCell ref="H23:I23"/>
    <mergeCell ref="A22:G22"/>
    <mergeCell ref="H22:I22"/>
    <mergeCell ref="A21:G21"/>
    <mergeCell ref="A26:G26"/>
    <mergeCell ref="H26:I26"/>
    <mergeCell ref="A34:G34"/>
    <mergeCell ref="H33:I33"/>
    <mergeCell ref="A40:G40"/>
    <mergeCell ref="H40:I40"/>
    <mergeCell ref="A41:G41"/>
    <mergeCell ref="H41:I41"/>
    <mergeCell ref="A39:G39"/>
    <mergeCell ref="H39:I39"/>
    <mergeCell ref="A38:G38"/>
    <mergeCell ref="H38:I38"/>
    <mergeCell ref="A27:G27"/>
    <mergeCell ref="H27:I27"/>
    <mergeCell ref="A29:G29"/>
    <mergeCell ref="H29:I29"/>
    <mergeCell ref="A30:G30"/>
    <mergeCell ref="H30:I30"/>
    <mergeCell ref="A37:G37"/>
    <mergeCell ref="H37:I37"/>
    <mergeCell ref="H34:I34"/>
    <mergeCell ref="A31:G31"/>
    <mergeCell ref="H31:I31"/>
    <mergeCell ref="A32:G32"/>
    <mergeCell ref="A36:G36"/>
    <mergeCell ref="H36:I36"/>
    <mergeCell ref="A42:G42"/>
    <mergeCell ref="H42:I42"/>
    <mergeCell ref="A43:G43"/>
    <mergeCell ref="H43:I43"/>
    <mergeCell ref="A44:G44"/>
    <mergeCell ref="H44:I44"/>
    <mergeCell ref="A48:G48"/>
    <mergeCell ref="H48:I48"/>
    <mergeCell ref="A51:C51"/>
    <mergeCell ref="G51:I51"/>
    <mergeCell ref="A45:G45"/>
    <mergeCell ref="H45:I45"/>
    <mergeCell ref="A46:G46"/>
    <mergeCell ref="H46:I46"/>
    <mergeCell ref="A47:G47"/>
    <mergeCell ref="H47:I4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M20" sqref="M20"/>
    </sheetView>
  </sheetViews>
  <sheetFormatPr defaultRowHeight="15" x14ac:dyDescent="0.25"/>
  <sheetData>
    <row r="1" spans="1:9" ht="18.75" x14ac:dyDescent="0.3">
      <c r="A1" s="86" t="s">
        <v>35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83340.97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154101.28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2280.83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578.88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17060.23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2957.22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1910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1773.8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33515.160000000003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71939.679999999993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22085.48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133211.66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90858.03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117667.28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51">
        <v>14700.84</v>
      </c>
      <c r="I24" s="152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9370.36</v>
      </c>
      <c r="I25" s="34"/>
    </row>
    <row r="26" spans="1:9" x14ac:dyDescent="0.25">
      <c r="A26" s="153" t="s">
        <v>64</v>
      </c>
      <c r="B26" s="154"/>
      <c r="C26" s="154"/>
      <c r="D26" s="154"/>
      <c r="E26" s="154"/>
      <c r="F26" s="154"/>
      <c r="G26" s="155"/>
      <c r="H26" s="70">
        <v>25250.3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11760.67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9945.0499999999993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12555.15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9170.7999999999993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15221.81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9692.2999999999993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102841.28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26880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18948.099999999999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9">
        <v>43846.25</v>
      </c>
      <c r="I37" s="150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9">
        <v>35416.51</v>
      </c>
      <c r="I38" s="150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49"/>
      <c r="I39" s="150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315614.81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104230.59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H22+H33+H34-H23</f>
        <v>102912.03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27377.839999999997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20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23.252326182559401</v>
      </c>
      <c r="I48" s="5"/>
    </row>
  </sheetData>
  <mergeCells count="92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G47"/>
    <mergeCell ref="H47:I47"/>
    <mergeCell ref="A48:G48"/>
    <mergeCell ref="H48:I48"/>
    <mergeCell ref="A44:G44"/>
    <mergeCell ref="H44:I44"/>
    <mergeCell ref="A45:G45"/>
    <mergeCell ref="H45:I45"/>
    <mergeCell ref="A46:G46"/>
    <mergeCell ref="H46:I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L12" sqref="L12"/>
    </sheetView>
  </sheetViews>
  <sheetFormatPr defaultRowHeight="15" x14ac:dyDescent="0.25"/>
  <sheetData>
    <row r="1" spans="1:9" ht="18.75" x14ac:dyDescent="0.3">
      <c r="A1" s="86" t="s">
        <v>36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96527.6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167311.31999999998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1174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578.88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17060.23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3912.12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5836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550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3151.43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38820.89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73624.92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22602.85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182537.92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12263.03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108867.26000000001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51">
        <v>11133.37</v>
      </c>
      <c r="I24" s="152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6195.69</v>
      </c>
      <c r="I25" s="34"/>
    </row>
    <row r="26" spans="1:9" x14ac:dyDescent="0.25">
      <c r="A26" s="153" t="s">
        <v>64</v>
      </c>
      <c r="B26" s="154"/>
      <c r="C26" s="154"/>
      <c r="D26" s="154"/>
      <c r="E26" s="154"/>
      <c r="F26" s="154"/>
      <c r="G26" s="155"/>
      <c r="H26" s="70">
        <v>13368.08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20849.16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11509.61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22280.14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6117.77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4424.58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12988.86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119131.54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6480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5656.8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9">
        <v>29304.04</v>
      </c>
      <c r="I37" s="150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9">
        <v>30403.17</v>
      </c>
      <c r="I38" s="150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49"/>
      <c r="I39" s="150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305482.61999999994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81300.999999999971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H22+H33+H34-H23</f>
        <v>29007.309999999998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4557.6700000000055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17.2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15.822746559992007</v>
      </c>
      <c r="I48" s="5"/>
    </row>
  </sheetData>
  <mergeCells count="92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G47"/>
    <mergeCell ref="H47:I47"/>
    <mergeCell ref="A48:G48"/>
    <mergeCell ref="H48:I48"/>
    <mergeCell ref="A44:G44"/>
    <mergeCell ref="H44:I44"/>
    <mergeCell ref="A45:G45"/>
    <mergeCell ref="H45:I45"/>
    <mergeCell ref="A46:G46"/>
    <mergeCell ref="H46:I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O51" sqref="O51"/>
    </sheetView>
  </sheetViews>
  <sheetFormatPr defaultRowHeight="15" x14ac:dyDescent="0.25"/>
  <sheetData>
    <row r="1" spans="1:9" ht="18.75" x14ac:dyDescent="0.3">
      <c r="A1" s="86" t="s">
        <v>37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74631.73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144153.48000000001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12150.91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678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2365.7800000000002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3258.9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515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550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2755.7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45934.2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58106.34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17838.650000000001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133041.14000000001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27858.11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118718.98000000001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58">
        <v>12746.13</v>
      </c>
      <c r="I24" s="159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7172.3</v>
      </c>
      <c r="I25" s="34"/>
    </row>
    <row r="26" spans="1:9" x14ac:dyDescent="0.25">
      <c r="A26" s="160" t="s">
        <v>64</v>
      </c>
      <c r="B26" s="161"/>
      <c r="C26" s="161"/>
      <c r="D26" s="161"/>
      <c r="E26" s="161"/>
      <c r="F26" s="161"/>
      <c r="G26" s="162"/>
      <c r="H26" s="70">
        <v>21637.17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19016.169999999998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11806.53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13725.96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8117.77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11508.09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12988.86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109731.04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2880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12234.52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56">
        <v>46436.74</v>
      </c>
      <c r="I37" s="157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56">
        <v>40594.92</v>
      </c>
      <c r="I38" s="157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56"/>
      <c r="I39" s="157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309309.2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85744.07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33966.050000000032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18076.339999999997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19.647889963231442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8:G48"/>
    <mergeCell ref="H48:I48"/>
    <mergeCell ref="A51:C51"/>
    <mergeCell ref="G51:I51"/>
    <mergeCell ref="A45:G45"/>
    <mergeCell ref="H45:I45"/>
    <mergeCell ref="A46:G46"/>
    <mergeCell ref="H46:I46"/>
    <mergeCell ref="A47:G47"/>
    <mergeCell ref="H47:I47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N16" sqref="N16"/>
    </sheetView>
  </sheetViews>
  <sheetFormatPr defaultRowHeight="15" x14ac:dyDescent="0.25"/>
  <sheetData>
    <row r="1" spans="1:9" ht="18.75" x14ac:dyDescent="0.3">
      <c r="A1" s="86" t="s">
        <v>38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87230.92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183697.96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8034.06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825.55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2895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4128.66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3618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3325.87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46791.48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87283.35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26795.99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186209.99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26041.200000000001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165495.79999999999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65">
        <v>39448.78</v>
      </c>
      <c r="I24" s="166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17515.79</v>
      </c>
      <c r="I25" s="34"/>
    </row>
    <row r="26" spans="1:9" x14ac:dyDescent="0.25">
      <c r="A26" s="167" t="s">
        <v>64</v>
      </c>
      <c r="B26" s="168"/>
      <c r="C26" s="168"/>
      <c r="D26" s="168"/>
      <c r="E26" s="168"/>
      <c r="F26" s="168"/>
      <c r="G26" s="169"/>
      <c r="H26" s="70">
        <v>27993.52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19251.89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9899.74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20536.97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9878.5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11618.68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9351.93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164227.1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16080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17160.97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63">
        <v>43766.080000000002</v>
      </c>
      <c r="I37" s="164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63">
        <v>41751.42</v>
      </c>
      <c r="I38" s="164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63"/>
      <c r="I39" s="164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392959.84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84718.890000000014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11229.899999999994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19175.630000000005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18.035401190106263</v>
      </c>
      <c r="I48" s="5"/>
    </row>
  </sheetData>
  <mergeCells count="92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G47"/>
    <mergeCell ref="H47:I47"/>
    <mergeCell ref="A48:G48"/>
    <mergeCell ref="H48:I48"/>
    <mergeCell ref="A44:G44"/>
    <mergeCell ref="H44:I44"/>
    <mergeCell ref="A45:G45"/>
    <mergeCell ref="H45:I45"/>
    <mergeCell ref="A46:G46"/>
    <mergeCell ref="H46:I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N15" sqref="N15"/>
    </sheetView>
  </sheetViews>
  <sheetFormatPr defaultRowHeight="15" x14ac:dyDescent="0.25"/>
  <sheetData>
    <row r="1" spans="1:9" ht="18.75" x14ac:dyDescent="0.3">
      <c r="A1" s="86" t="s">
        <v>39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123871.57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49162.680000000008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1716.45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1004.8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1726.81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2255.4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952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2092.5100000000002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12780.6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20378.05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6256.06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46418.45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15919.21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47175.159999999996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44">
        <v>10901.1</v>
      </c>
      <c r="I24" s="145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4054.92</v>
      </c>
      <c r="I25" s="34"/>
    </row>
    <row r="26" spans="1:9" x14ac:dyDescent="0.25">
      <c r="A26" s="146" t="s">
        <v>64</v>
      </c>
      <c r="B26" s="147"/>
      <c r="C26" s="147"/>
      <c r="D26" s="147"/>
      <c r="E26" s="147"/>
      <c r="F26" s="147"/>
      <c r="G26" s="148"/>
      <c r="H26" s="70">
        <v>5726.74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5638.5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2601.44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7140.23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3782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3338.31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3991.92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44542.98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7440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11761.46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2">
        <v>11875.6</v>
      </c>
      <c r="I37" s="143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2">
        <v>11216.46</v>
      </c>
      <c r="I38" s="143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42"/>
      <c r="I39" s="143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108213.44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126615.8</v>
      </c>
      <c r="I42" s="9"/>
    </row>
    <row r="43" spans="1:9" x14ac:dyDescent="0.25">
      <c r="A43" s="20" t="s">
        <v>80</v>
      </c>
      <c r="B43" s="21"/>
      <c r="C43" s="21"/>
      <c r="D43" s="21"/>
      <c r="E43" s="21"/>
      <c r="F43" s="21"/>
      <c r="G43" s="22"/>
      <c r="H43" s="23">
        <f>H22+H33+H34-H23</f>
        <v>20727.030000000006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12420.599999999999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14.67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15.536542835245475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53" sqref="L53"/>
    </sheetView>
  </sheetViews>
  <sheetFormatPr defaultRowHeight="15" x14ac:dyDescent="0.25"/>
  <sheetData>
    <row r="1" spans="1:9" ht="18.75" x14ac:dyDescent="0.3">
      <c r="A1" s="86" t="s">
        <v>40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89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90</v>
      </c>
      <c r="B4" s="91"/>
      <c r="C4" s="91"/>
      <c r="D4" s="91"/>
      <c r="E4" s="91"/>
      <c r="F4" s="91"/>
      <c r="G4" s="92"/>
      <c r="H4" s="52">
        <v>11973.86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240276.63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9498.82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2504.8000000000002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5174.7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9113.0400000000009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9154.76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60247.32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110622.18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33961.01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246038.66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11871.28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214479.3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44">
        <v>39928.04</v>
      </c>
      <c r="I24" s="145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29973.72</v>
      </c>
      <c r="I25" s="34"/>
    </row>
    <row r="26" spans="1:9" x14ac:dyDescent="0.25">
      <c r="A26" s="146" t="s">
        <v>64</v>
      </c>
      <c r="B26" s="147"/>
      <c r="C26" s="147"/>
      <c r="D26" s="147"/>
      <c r="E26" s="147"/>
      <c r="F26" s="147"/>
      <c r="G26" s="148"/>
      <c r="H26" s="70">
        <v>12936.42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32733.91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15430.14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27341.06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17782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5366.96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32987.050000000003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219479.54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4680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24950.79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2">
        <v>56252.02</v>
      </c>
      <c r="I37" s="143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2">
        <v>57608.65</v>
      </c>
      <c r="I38" s="143"/>
    </row>
    <row r="39" spans="1:9" ht="15.75" customHeight="1" thickBot="1" x14ac:dyDescent="0.3">
      <c r="A39" s="52"/>
      <c r="B39" s="53"/>
      <c r="C39" s="53"/>
      <c r="D39" s="53"/>
      <c r="E39" s="53"/>
      <c r="F39" s="53"/>
      <c r="G39" s="54"/>
      <c r="H39" s="142"/>
      <c r="I39" s="143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511007.95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91</v>
      </c>
      <c r="B42" s="21"/>
      <c r="C42" s="21"/>
      <c r="D42" s="21"/>
      <c r="E42" s="21"/>
      <c r="F42" s="21"/>
      <c r="G42" s="22"/>
      <c r="H42" s="18">
        <f>H4+H20-H5</f>
        <v>17735.890000000014</v>
      </c>
      <c r="I42" s="9"/>
    </row>
    <row r="43" spans="1:9" x14ac:dyDescent="0.25">
      <c r="A43" s="20" t="s">
        <v>92</v>
      </c>
      <c r="B43" s="21"/>
      <c r="C43" s="21"/>
      <c r="D43" s="21"/>
      <c r="E43" s="21"/>
      <c r="F43" s="21"/>
      <c r="G43" s="22"/>
      <c r="H43" s="23">
        <f>H22+H23-H33-H34</f>
        <v>2191.039999999979</v>
      </c>
      <c r="I43" s="24"/>
    </row>
    <row r="44" spans="1:9" x14ac:dyDescent="0.25">
      <c r="A44" s="20" t="s">
        <v>93</v>
      </c>
      <c r="B44" s="21"/>
      <c r="C44" s="21"/>
      <c r="D44" s="21"/>
      <c r="E44" s="21"/>
      <c r="F44" s="21"/>
      <c r="G44" s="21"/>
      <c r="H44" s="18">
        <f>H36+H37-H38</f>
        <v>23594.159999999996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14.67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14.330150758845583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51:C51"/>
    <mergeCell ref="G51:I51"/>
    <mergeCell ref="A46:G46"/>
    <mergeCell ref="H46:I46"/>
    <mergeCell ref="A47:G47"/>
    <mergeCell ref="H47:I47"/>
    <mergeCell ref="A48:G48"/>
    <mergeCell ref="H48:I48"/>
    <mergeCell ref="A43:G43"/>
    <mergeCell ref="H43:I43"/>
    <mergeCell ref="A44:G44"/>
    <mergeCell ref="H44:I44"/>
    <mergeCell ref="A45:G45"/>
    <mergeCell ref="H45:I45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9:G39"/>
    <mergeCell ref="H39:I39"/>
    <mergeCell ref="A36:G36"/>
    <mergeCell ref="H36:I36"/>
    <mergeCell ref="A37:G37"/>
    <mergeCell ref="H37:I37"/>
    <mergeCell ref="A38:G38"/>
    <mergeCell ref="H38:I38"/>
    <mergeCell ref="A40:G40"/>
    <mergeCell ref="H40:I40"/>
    <mergeCell ref="A41:G41"/>
    <mergeCell ref="H41:I41"/>
    <mergeCell ref="A42:G42"/>
    <mergeCell ref="H42:I4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44" sqref="L44"/>
    </sheetView>
  </sheetViews>
  <sheetFormatPr defaultRowHeight="15" x14ac:dyDescent="0.25"/>
  <sheetData>
    <row r="1" spans="1:9" ht="18.75" x14ac:dyDescent="0.3">
      <c r="A1" s="86" t="s">
        <v>41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241071.15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188859.58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15725.29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1037.8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4796.8100000000004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6395.4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4870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5257.28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36240.6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87633.05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26903.35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243740.29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70524.28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129261.26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44">
        <v>32577.62</v>
      </c>
      <c r="I24" s="145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11707.02</v>
      </c>
      <c r="I25" s="34"/>
    </row>
    <row r="26" spans="1:9" x14ac:dyDescent="0.25">
      <c r="A26" s="146" t="s">
        <v>64</v>
      </c>
      <c r="B26" s="147"/>
      <c r="C26" s="147"/>
      <c r="D26" s="147"/>
      <c r="E26" s="147"/>
      <c r="F26" s="147"/>
      <c r="G26" s="148"/>
      <c r="H26" s="70">
        <v>20553.580000000002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27918.62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3752.12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15151.85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4544.87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5959.31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7096.27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157158.92000000001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7440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32293.05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2">
        <v>33689.46</v>
      </c>
      <c r="I37" s="143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2">
        <v>41617.78</v>
      </c>
      <c r="I38" s="143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42"/>
      <c r="I39" s="143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351810.3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186190.43999999997</v>
      </c>
      <c r="I42" s="9"/>
    </row>
    <row r="43" spans="1:9" x14ac:dyDescent="0.25">
      <c r="A43" s="20" t="s">
        <v>84</v>
      </c>
      <c r="B43" s="21"/>
      <c r="C43" s="21"/>
      <c r="D43" s="21"/>
      <c r="E43" s="21"/>
      <c r="F43" s="21"/>
      <c r="G43" s="22"/>
      <c r="H43" s="23">
        <f>H22+H23-H33-H34</f>
        <v>35186.619999999966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24364.729999999996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16.82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13.372253223542897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51" sqref="A51:I51"/>
    </sheetView>
  </sheetViews>
  <sheetFormatPr defaultRowHeight="15" x14ac:dyDescent="0.25"/>
  <sheetData>
    <row r="1" spans="1:9" ht="18.75" x14ac:dyDescent="0.3">
      <c r="A1" s="86" t="s">
        <v>42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82427.64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222490.66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1152.3499999999999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1587.5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2687.3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6435.36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7344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9315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5184.04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72934.080000000002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88638.89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27212.14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197027.28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19565.34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201392.14000000004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72">
        <v>39452.44</v>
      </c>
      <c r="I24" s="173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19825.23</v>
      </c>
      <c r="I25" s="34"/>
    </row>
    <row r="26" spans="1:9" x14ac:dyDescent="0.25">
      <c r="A26" s="174" t="s">
        <v>64</v>
      </c>
      <c r="B26" s="175"/>
      <c r="C26" s="175"/>
      <c r="D26" s="175"/>
      <c r="E26" s="175"/>
      <c r="F26" s="175"/>
      <c r="G26" s="176"/>
      <c r="H26" s="70">
        <v>32390.34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27803.93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10272.24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13983.9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17301.189999999999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17741.830000000002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22621.040000000001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176648.56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10560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15036.94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70">
        <v>52477.2</v>
      </c>
      <c r="I37" s="171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70">
        <v>43261.45</v>
      </c>
      <c r="I38" s="171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70"/>
      <c r="I39" s="171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476360.00000000006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107891.01999999999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33748.920000000042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24252.690000000002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18.170000000000002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20.759623587518409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N53" sqref="N53"/>
    </sheetView>
  </sheetViews>
  <sheetFormatPr defaultRowHeight="15" x14ac:dyDescent="0.25"/>
  <sheetData>
    <row r="1" spans="1:9" ht="18.75" x14ac:dyDescent="0.3">
      <c r="A1" s="86" t="s">
        <v>43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153743.03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193838.37999999998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4218.75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2587.5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3885.69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5290.2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5728.8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1870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3967.65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59955.6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81357.45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24976.74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181144.6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2">
        <v>63687.93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167101.51999999999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79">
        <v>31819.52</v>
      </c>
      <c r="I24" s="180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18501.759999999998</v>
      </c>
      <c r="I25" s="34"/>
    </row>
    <row r="26" spans="1:9" x14ac:dyDescent="0.25">
      <c r="A26" s="181" t="s">
        <v>64</v>
      </c>
      <c r="B26" s="182"/>
      <c r="C26" s="182"/>
      <c r="D26" s="182"/>
      <c r="E26" s="182"/>
      <c r="F26" s="182"/>
      <c r="G26" s="183"/>
      <c r="H26" s="70">
        <v>22255.040000000001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22399.68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12745.65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29132.16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7541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9699.84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13006.87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156164.29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21360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20639.66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77">
        <v>48719</v>
      </c>
      <c r="I37" s="178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77">
        <v>42170.96</v>
      </c>
      <c r="I38" s="178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77"/>
      <c r="I39" s="178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409658.89999999997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166436.80999999997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H22+H33+H34-H23</f>
        <v>74110.700000000012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27187.700000000004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21.5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23.209839336660426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48:G48"/>
    <mergeCell ref="H48:I48"/>
    <mergeCell ref="A51:C51"/>
    <mergeCell ref="G51:I51"/>
    <mergeCell ref="A45:G45"/>
    <mergeCell ref="H45:I45"/>
    <mergeCell ref="A46:G46"/>
    <mergeCell ref="H46:I46"/>
    <mergeCell ref="A47:G47"/>
    <mergeCell ref="H47:I4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K55" sqref="J55:K55"/>
    </sheetView>
  </sheetViews>
  <sheetFormatPr defaultRowHeight="15" x14ac:dyDescent="0.25"/>
  <sheetData>
    <row r="1" spans="1:9" ht="18.75" x14ac:dyDescent="0.3">
      <c r="A1" s="86" t="s">
        <v>44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154617.03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275525.56000000006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4615.32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1587.5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3785.69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6206.76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17450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4999.8900000000003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70343.28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127419.37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39117.75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254476.44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2">
        <v>65111.79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247500.54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86">
        <v>52795.360000000001</v>
      </c>
      <c r="I24" s="187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23499.62</v>
      </c>
      <c r="I25" s="34"/>
    </row>
    <row r="26" spans="1:9" x14ac:dyDescent="0.25">
      <c r="A26" s="188" t="s">
        <v>64</v>
      </c>
      <c r="B26" s="189"/>
      <c r="C26" s="189"/>
      <c r="D26" s="189"/>
      <c r="E26" s="189"/>
      <c r="F26" s="189"/>
      <c r="G26" s="190"/>
      <c r="H26" s="70">
        <v>22980.880000000001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32202.42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18289.25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39132.160000000003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27654.23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18925.099999999999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12021.52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228596.35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21360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21731.68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84">
        <v>64492.66</v>
      </c>
      <c r="I37" s="185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84">
        <v>56036.29</v>
      </c>
      <c r="I38" s="185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84"/>
      <c r="I39" s="185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587518.76000000013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175666.15000000008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62655.98000000001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30188.049999999996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14.67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15.987302994785397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13" sqref="L13"/>
    </sheetView>
  </sheetViews>
  <sheetFormatPr defaultRowHeight="15" x14ac:dyDescent="0.25"/>
  <sheetData>
    <row r="1" spans="1:9" ht="18.75" x14ac:dyDescent="0.3">
      <c r="A1" s="86" t="s">
        <v>85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111479.36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290519.16000000003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4793.32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1240.8800000000001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3048.86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3402.96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13970.32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9290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6866.56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61981.32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60">
        <v>142253.21</v>
      </c>
      <c r="I18" s="61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43671.73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252210.53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70522.22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200540.16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02">
        <v>52052.78</v>
      </c>
      <c r="I24" s="103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8081.87</v>
      </c>
      <c r="I25" s="34"/>
    </row>
    <row r="26" spans="1:9" x14ac:dyDescent="0.25">
      <c r="A26" s="104" t="s">
        <v>64</v>
      </c>
      <c r="B26" s="105"/>
      <c r="C26" s="105"/>
      <c r="D26" s="105"/>
      <c r="E26" s="105"/>
      <c r="F26" s="105"/>
      <c r="G26" s="106"/>
      <c r="H26" s="70">
        <v>12461.02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40634.050000000003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9734.4699999999993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29101.71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17001.45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4801.74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26671.07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174096.44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2160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25996.48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07">
        <v>69476.899999999994</v>
      </c>
      <c r="I37" s="108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07">
        <v>56918.1</v>
      </c>
      <c r="I38" s="108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07"/>
      <c r="I39" s="108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560536.22000000009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149787.99000000002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94805.94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38555.279999999992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16.079999999999998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18.65263823667096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51" sqref="A51:I51"/>
    </sheetView>
  </sheetViews>
  <sheetFormatPr defaultRowHeight="15" x14ac:dyDescent="0.25"/>
  <sheetData>
    <row r="1" spans="1:9" ht="18.75" x14ac:dyDescent="0.3">
      <c r="A1" s="86" t="s">
        <v>45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137953.12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282939.94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5111.9799999999996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784.5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3285.88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6206.76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21798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4999.8900000000003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70343.28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130382.29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40027.360000000001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287713.93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94</v>
      </c>
      <c r="B22" s="26"/>
      <c r="C22" s="26"/>
      <c r="D22" s="26"/>
      <c r="E22" s="26"/>
      <c r="F22" s="26"/>
      <c r="G22" s="27"/>
      <c r="H22" s="42">
        <v>29602.04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256705.16000000003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93">
        <v>56107.29</v>
      </c>
      <c r="I24" s="194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11585.94</v>
      </c>
      <c r="I25" s="34"/>
    </row>
    <row r="26" spans="1:9" x14ac:dyDescent="0.25">
      <c r="A26" s="195" t="s">
        <v>64</v>
      </c>
      <c r="B26" s="196"/>
      <c r="C26" s="196"/>
      <c r="D26" s="196"/>
      <c r="E26" s="196"/>
      <c r="F26" s="196"/>
      <c r="G26" s="197"/>
      <c r="H26" s="70">
        <v>23495.22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55439.74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13391.01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26993.95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27654.23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19953.72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22084.06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254922.81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18960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22865.57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91">
        <v>66951.72</v>
      </c>
      <c r="I37" s="192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91">
        <v>63763.13</v>
      </c>
      <c r="I38" s="192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91"/>
      <c r="I39" s="192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606596.82000000007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133179.13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H22+H33+H34-H23</f>
        <v>46779.689999999944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26054.160000000011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18.005846142414249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51:C51"/>
    <mergeCell ref="G51:I5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51" sqref="A51:I51"/>
    </sheetView>
  </sheetViews>
  <sheetFormatPr defaultRowHeight="15" x14ac:dyDescent="0.25"/>
  <sheetData>
    <row r="1" spans="1:9" ht="18.75" x14ac:dyDescent="0.3">
      <c r="A1" s="86" t="s">
        <v>46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110146.82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332241.98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5051.37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765.8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3587.6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7444.62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10562.4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8366.5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5997.06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84372.36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157684.98000000001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48409.29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304706.48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94</v>
      </c>
      <c r="B22" s="26"/>
      <c r="C22" s="26"/>
      <c r="D22" s="26"/>
      <c r="E22" s="26"/>
      <c r="F22" s="26"/>
      <c r="G22" s="27"/>
      <c r="H22" s="42">
        <v>107550.46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298448.24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00">
        <v>59288.54</v>
      </c>
      <c r="I24" s="201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36298.99</v>
      </c>
      <c r="I25" s="34"/>
    </row>
    <row r="26" spans="1:9" x14ac:dyDescent="0.25">
      <c r="A26" s="202" t="s">
        <v>64</v>
      </c>
      <c r="B26" s="203"/>
      <c r="C26" s="203"/>
      <c r="D26" s="203"/>
      <c r="E26" s="203"/>
      <c r="F26" s="203"/>
      <c r="G26" s="204"/>
      <c r="H26" s="70">
        <v>33599.019999999997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27159.85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29971.33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45998.36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22574.5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21116.94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22440.71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273719.37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18960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21044.25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98">
        <v>77753.08</v>
      </c>
      <c r="I37" s="199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98">
        <v>67966.649999999994</v>
      </c>
      <c r="I38" s="199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98"/>
      <c r="I39" s="199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708443.29999999993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137682.32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H22+H33+H34-H23</f>
        <v>101781.59000000003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30830.680000000008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14.67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16.07825463785548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51:C51"/>
    <mergeCell ref="G51:I5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M49" sqref="M49"/>
    </sheetView>
  </sheetViews>
  <sheetFormatPr defaultRowHeight="15" x14ac:dyDescent="0.25"/>
  <sheetData>
    <row r="1" spans="1:9" ht="18.75" x14ac:dyDescent="0.3">
      <c r="A1" s="86" t="s">
        <v>47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106565.82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179573.21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1411.89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555.70000000000005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2747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9164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0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1930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4359.8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48023.64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85218.96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26162.22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174214.17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2">
        <v>11129.53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171742.47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07">
        <v>36667.03</v>
      </c>
      <c r="I24" s="208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17721.45</v>
      </c>
      <c r="I25" s="34"/>
    </row>
    <row r="26" spans="1:9" x14ac:dyDescent="0.25">
      <c r="A26" s="209" t="s">
        <v>64</v>
      </c>
      <c r="B26" s="210"/>
      <c r="C26" s="210"/>
      <c r="D26" s="210"/>
      <c r="E26" s="210"/>
      <c r="F26" s="210"/>
      <c r="G26" s="211"/>
      <c r="H26" s="70">
        <v>22048.07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25092.41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12259.94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12777.84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18471.2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13365.61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13338.92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157088.95999999999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3960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14354.59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05">
        <v>45058.97</v>
      </c>
      <c r="I37" s="206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05">
        <v>37762.78</v>
      </c>
      <c r="I38" s="206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05"/>
      <c r="I39" s="206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396374.65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111924.86000000002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21823.040000000008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21650.78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14.67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15.7554950428773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51:C51"/>
    <mergeCell ref="G51:I5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7" workbookViewId="0">
      <selection activeCell="N55" sqref="N55"/>
    </sheetView>
  </sheetViews>
  <sheetFormatPr defaultRowHeight="15" x14ac:dyDescent="0.25"/>
  <sheetData>
    <row r="1" spans="1:9" ht="18.75" x14ac:dyDescent="0.3">
      <c r="A1" s="86" t="s">
        <v>48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237371.11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275543.55999999994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16061.14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2900.74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6984.55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/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780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25577.89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50495.1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132168.43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40575.71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276527.74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49122.26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H24+H25+H26+H27+H28+H29+H30+H32+H31</f>
        <v>173344.72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12">
        <v>56732.73</v>
      </c>
      <c r="I24" s="213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27408.12</v>
      </c>
      <c r="I25" s="34"/>
    </row>
    <row r="26" spans="1:9" x14ac:dyDescent="0.25">
      <c r="A26" s="30" t="s">
        <v>65</v>
      </c>
      <c r="B26" s="31"/>
      <c r="C26" s="31"/>
      <c r="D26" s="31"/>
      <c r="E26" s="31"/>
      <c r="F26" s="31"/>
      <c r="G26" s="32"/>
      <c r="H26" s="33">
        <v>12986.18</v>
      </c>
      <c r="I26" s="34"/>
    </row>
    <row r="27" spans="1:9" x14ac:dyDescent="0.25">
      <c r="A27" s="78" t="s">
        <v>66</v>
      </c>
      <c r="B27" s="79"/>
      <c r="C27" s="79"/>
      <c r="D27" s="79"/>
      <c r="E27" s="79"/>
      <c r="F27" s="79"/>
      <c r="G27" s="80"/>
      <c r="H27" s="70">
        <v>5999.52</v>
      </c>
      <c r="I27" s="71"/>
    </row>
    <row r="28" spans="1:9" x14ac:dyDescent="0.25">
      <c r="A28" s="35" t="s">
        <v>77</v>
      </c>
      <c r="B28" s="36"/>
      <c r="C28" s="36"/>
      <c r="D28" s="36"/>
      <c r="E28" s="36"/>
      <c r="F28" s="36"/>
      <c r="G28" s="36"/>
      <c r="H28" s="37">
        <v>15455.46</v>
      </c>
      <c r="I28" s="38"/>
    </row>
    <row r="29" spans="1:9" x14ac:dyDescent="0.25">
      <c r="A29" s="39" t="s">
        <v>68</v>
      </c>
      <c r="B29" s="40"/>
      <c r="C29" s="40"/>
      <c r="D29" s="40"/>
      <c r="E29" s="40"/>
      <c r="F29" s="40"/>
      <c r="G29" s="41"/>
      <c r="H29" s="37">
        <v>11020.08</v>
      </c>
      <c r="I29" s="38"/>
    </row>
    <row r="30" spans="1:9" x14ac:dyDescent="0.25">
      <c r="A30" s="39" t="s">
        <v>69</v>
      </c>
      <c r="B30" s="40"/>
      <c r="C30" s="40"/>
      <c r="D30" s="40"/>
      <c r="E30" s="40"/>
      <c r="F30" s="40"/>
      <c r="G30" s="41"/>
      <c r="H30" s="37">
        <v>13465.35</v>
      </c>
      <c r="I30" s="38"/>
    </row>
    <row r="31" spans="1:9" x14ac:dyDescent="0.25">
      <c r="A31" s="214" t="s">
        <v>64</v>
      </c>
      <c r="B31" s="215"/>
      <c r="C31" s="215"/>
      <c r="D31" s="215"/>
      <c r="E31" s="215"/>
      <c r="F31" s="215"/>
      <c r="G31" s="216"/>
      <c r="H31" s="37">
        <v>18841.62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11435.66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173969.76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9240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29233.599999999999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17">
        <v>46382.879999999997</v>
      </c>
      <c r="I37" s="218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17">
        <v>46559.25</v>
      </c>
      <c r="I38" s="218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17"/>
      <c r="I39" s="218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495271.15999999992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236386.92999999993</v>
      </c>
      <c r="I42" s="9"/>
    </row>
    <row r="43" spans="1:9" x14ac:dyDescent="0.25">
      <c r="A43" s="20" t="s">
        <v>80</v>
      </c>
      <c r="B43" s="21"/>
      <c r="C43" s="21"/>
      <c r="D43" s="21"/>
      <c r="E43" s="21"/>
      <c r="F43" s="21"/>
      <c r="G43" s="22"/>
      <c r="H43" s="23">
        <f>H22+H33+H34-H23</f>
        <v>58987.300000000017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29057.229999999996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17.2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17.138211988872495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Q56" sqref="Q56"/>
    </sheetView>
  </sheetViews>
  <sheetFormatPr defaultRowHeight="15" x14ac:dyDescent="0.25"/>
  <sheetData>
    <row r="1" spans="1:9" ht="18.75" x14ac:dyDescent="0.3">
      <c r="A1" s="86" t="s">
        <v>49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38322.769999999997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90779.999999999985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6510.11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1356.55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2599.5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5105.76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2910.7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5032.95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17702.099999999999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37920.68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11641.65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107317.19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16969.099999999999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58650.659999999996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19">
        <v>10727.15</v>
      </c>
      <c r="I24" s="220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7308.22</v>
      </c>
      <c r="I25" s="34"/>
    </row>
    <row r="26" spans="1:9" x14ac:dyDescent="0.25">
      <c r="A26" s="221" t="s">
        <v>64</v>
      </c>
      <c r="B26" s="222"/>
      <c r="C26" s="222"/>
      <c r="D26" s="222"/>
      <c r="E26" s="222"/>
      <c r="F26" s="222"/>
      <c r="G26" s="223"/>
      <c r="H26" s="70">
        <v>9468.59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14980.81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3784.8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2342.9299999999998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3782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3301.63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2954.53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69337.070000000007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6720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8622.82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24">
        <v>20400</v>
      </c>
      <c r="I37" s="225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24">
        <v>24116.97</v>
      </c>
      <c r="I38" s="225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24"/>
      <c r="I39" s="225"/>
    </row>
    <row r="40" spans="1:9" ht="15.75" thickBot="1" x14ac:dyDescent="0.3">
      <c r="A40" s="25" t="s">
        <v>101</v>
      </c>
      <c r="B40" s="26"/>
      <c r="C40" s="26"/>
      <c r="D40" s="26"/>
      <c r="E40" s="26"/>
      <c r="F40" s="26"/>
      <c r="G40" s="27"/>
      <c r="H40" s="226">
        <v>170744.42</v>
      </c>
      <c r="I40" s="227"/>
    </row>
    <row r="41" spans="1:9" ht="15.75" thickBot="1" x14ac:dyDescent="0.3">
      <c r="A41" s="228" t="s">
        <v>50</v>
      </c>
      <c r="B41" s="229"/>
      <c r="C41" s="229"/>
      <c r="D41" s="229"/>
      <c r="E41" s="229"/>
      <c r="F41" s="229"/>
      <c r="G41" s="230"/>
      <c r="H41" s="231">
        <v>23399.3</v>
      </c>
      <c r="I41" s="232"/>
    </row>
    <row r="42" spans="1:9" ht="15.75" thickBot="1" x14ac:dyDescent="0.3">
      <c r="A42" s="52"/>
      <c r="B42" s="53"/>
      <c r="C42" s="53"/>
      <c r="D42" s="53"/>
      <c r="E42" s="53"/>
      <c r="F42" s="53"/>
      <c r="G42" s="54"/>
      <c r="H42" s="224"/>
      <c r="I42" s="225"/>
    </row>
    <row r="43" spans="1:9" ht="15.75" thickBot="1" x14ac:dyDescent="0.3">
      <c r="A43" s="25" t="s">
        <v>8</v>
      </c>
      <c r="B43" s="26"/>
      <c r="C43" s="26"/>
      <c r="D43" s="26"/>
      <c r="E43" s="26"/>
      <c r="F43" s="26"/>
      <c r="G43" s="27"/>
      <c r="H43" s="42">
        <f>H5+H23+H37</f>
        <v>169830.65999999997</v>
      </c>
      <c r="I43" s="43"/>
    </row>
    <row r="44" spans="1:9" x14ac:dyDescent="0.25">
      <c r="A44" s="47"/>
      <c r="B44" s="48"/>
      <c r="C44" s="48"/>
      <c r="D44" s="48"/>
      <c r="E44" s="48"/>
      <c r="F44" s="48"/>
      <c r="G44" s="49"/>
      <c r="H44" s="50"/>
      <c r="I44" s="51"/>
    </row>
    <row r="45" spans="1:9" x14ac:dyDescent="0.25">
      <c r="A45" s="20" t="s">
        <v>79</v>
      </c>
      <c r="B45" s="21"/>
      <c r="C45" s="21"/>
      <c r="D45" s="21"/>
      <c r="E45" s="21"/>
      <c r="F45" s="21"/>
      <c r="G45" s="22"/>
      <c r="H45" s="18">
        <f>H4+H5-H20</f>
        <v>21785.579999999987</v>
      </c>
      <c r="I45" s="9"/>
    </row>
    <row r="46" spans="1:9" x14ac:dyDescent="0.25">
      <c r="A46" s="20" t="s">
        <v>80</v>
      </c>
      <c r="B46" s="21"/>
      <c r="C46" s="21"/>
      <c r="D46" s="21"/>
      <c r="E46" s="21"/>
      <c r="F46" s="21"/>
      <c r="G46" s="22"/>
      <c r="H46" s="23">
        <f>H22+H33+H34-H23</f>
        <v>34375.510000000017</v>
      </c>
      <c r="I46" s="24"/>
    </row>
    <row r="47" spans="1:9" x14ac:dyDescent="0.25">
      <c r="A47" s="20" t="s">
        <v>102</v>
      </c>
      <c r="B47" s="21"/>
      <c r="C47" s="21"/>
      <c r="D47" s="21"/>
      <c r="E47" s="21"/>
      <c r="F47" s="21"/>
      <c r="G47" s="22"/>
      <c r="H47" s="18">
        <f>H40+H41</f>
        <v>194143.72</v>
      </c>
      <c r="I47" s="19"/>
    </row>
    <row r="48" spans="1:9" x14ac:dyDescent="0.25">
      <c r="A48" s="20" t="s">
        <v>81</v>
      </c>
      <c r="B48" s="21"/>
      <c r="C48" s="21"/>
      <c r="D48" s="21"/>
      <c r="E48" s="21"/>
      <c r="F48" s="21"/>
      <c r="G48" s="21"/>
      <c r="H48" s="18">
        <f>H36+H37-H38</f>
        <v>4905.8499999999985</v>
      </c>
      <c r="I48" s="19"/>
    </row>
    <row r="49" spans="1:9" x14ac:dyDescent="0.25">
      <c r="A49" s="7"/>
      <c r="B49" s="8"/>
      <c r="C49" s="8"/>
      <c r="D49" s="8"/>
      <c r="E49" s="8"/>
      <c r="F49" s="8"/>
      <c r="G49" s="9"/>
      <c r="H49" s="7"/>
      <c r="I49" s="9"/>
    </row>
    <row r="50" spans="1:9" x14ac:dyDescent="0.25">
      <c r="A50" s="10" t="s">
        <v>13</v>
      </c>
      <c r="B50" s="11"/>
      <c r="C50" s="11"/>
      <c r="D50" s="11"/>
      <c r="E50" s="11"/>
      <c r="F50" s="11"/>
      <c r="G50" s="12"/>
      <c r="H50" s="13"/>
      <c r="I50" s="14"/>
    </row>
    <row r="51" spans="1:9" x14ac:dyDescent="0.25">
      <c r="A51" s="15" t="s">
        <v>9</v>
      </c>
      <c r="B51" s="16"/>
      <c r="C51" s="16"/>
      <c r="D51" s="16"/>
      <c r="E51" s="16"/>
      <c r="F51" s="16"/>
      <c r="G51" s="17"/>
      <c r="H51" s="18">
        <v>19.149999999999999</v>
      </c>
      <c r="I51" s="19"/>
    </row>
    <row r="54" spans="1:9" x14ac:dyDescent="0.25">
      <c r="A54" s="6" t="s">
        <v>10</v>
      </c>
      <c r="B54" s="6"/>
      <c r="C54" s="6"/>
      <c r="G54" s="6" t="s">
        <v>16</v>
      </c>
      <c r="H54" s="6"/>
      <c r="I54" s="6"/>
    </row>
  </sheetData>
  <mergeCells count="100">
    <mergeCell ref="A45:G45"/>
    <mergeCell ref="H45:I45"/>
    <mergeCell ref="A46:G46"/>
    <mergeCell ref="H46:I46"/>
    <mergeCell ref="A47:G47"/>
    <mergeCell ref="H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7:G17"/>
    <mergeCell ref="H17:I17"/>
    <mergeCell ref="A15:G15"/>
    <mergeCell ref="H15:I15"/>
    <mergeCell ref="A16:G16"/>
    <mergeCell ref="H16:I16"/>
    <mergeCell ref="A12:G12"/>
    <mergeCell ref="H12:I12"/>
    <mergeCell ref="A13:G13"/>
    <mergeCell ref="H13:I13"/>
    <mergeCell ref="A14:G14"/>
    <mergeCell ref="H14:I14"/>
    <mergeCell ref="A8:G8"/>
    <mergeCell ref="H8:I8"/>
    <mergeCell ref="A9:G10"/>
    <mergeCell ref="H9:I10"/>
    <mergeCell ref="A11:G11"/>
    <mergeCell ref="H11:I11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51:G51"/>
    <mergeCell ref="H51:I51"/>
    <mergeCell ref="A54:C54"/>
    <mergeCell ref="G54:I54"/>
    <mergeCell ref="A48:G48"/>
    <mergeCell ref="H48:I48"/>
    <mergeCell ref="A49:G49"/>
    <mergeCell ref="H49:I49"/>
    <mergeCell ref="A50:G50"/>
    <mergeCell ref="H50:I5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M50" sqref="M50"/>
    </sheetView>
  </sheetViews>
  <sheetFormatPr defaultRowHeight="15" x14ac:dyDescent="0.25"/>
  <sheetData>
    <row r="1" spans="1:9" ht="18.75" x14ac:dyDescent="0.3">
      <c r="A1" s="86" t="s">
        <v>51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76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6"/>
      <c r="H3" s="52" t="s">
        <v>0</v>
      </c>
      <c r="I3" s="54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133">
        <v>71429.789999999994</v>
      </c>
      <c r="I4" s="13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121215.98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5870.02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1254.6199999999999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3778.1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4916.7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1050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3707.19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27861.3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55683.28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17094.77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111881.08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72784.08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87356.88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12">
        <v>8547.48</v>
      </c>
      <c r="I24" s="213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2903.18</v>
      </c>
      <c r="I25" s="34"/>
    </row>
    <row r="26" spans="1:9" x14ac:dyDescent="0.25">
      <c r="A26" s="233" t="s">
        <v>64</v>
      </c>
      <c r="B26" s="234"/>
      <c r="C26" s="234"/>
      <c r="D26" s="234"/>
      <c r="E26" s="234"/>
      <c r="F26" s="234"/>
      <c r="G26" s="235"/>
      <c r="H26" s="70">
        <v>10893.55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6568.88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7111.63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32002.76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4726.8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7418.42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7184.18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78933.759999999995</v>
      </c>
      <c r="I33" s="43"/>
    </row>
    <row r="34" spans="1:9" ht="15.75" thickBot="1" x14ac:dyDescent="0.3">
      <c r="A34" s="55"/>
      <c r="B34" s="56"/>
      <c r="C34" s="56"/>
      <c r="D34" s="56"/>
      <c r="E34" s="56"/>
      <c r="F34" s="56"/>
      <c r="G34" s="57"/>
      <c r="H34" s="55"/>
      <c r="I34" s="57"/>
    </row>
    <row r="35" spans="1:9" ht="15.75" thickBot="1" x14ac:dyDescent="0.3">
      <c r="A35" s="25" t="s">
        <v>72</v>
      </c>
      <c r="B35" s="26"/>
      <c r="C35" s="26"/>
      <c r="D35" s="26"/>
      <c r="E35" s="26"/>
      <c r="F35" s="26"/>
      <c r="G35" s="27"/>
      <c r="H35" s="42">
        <v>27128.17</v>
      </c>
      <c r="I35" s="43"/>
    </row>
    <row r="36" spans="1:9" ht="15.75" thickBot="1" x14ac:dyDescent="0.3">
      <c r="A36" s="25" t="s">
        <v>18</v>
      </c>
      <c r="B36" s="26"/>
      <c r="C36" s="26"/>
      <c r="D36" s="26"/>
      <c r="E36" s="26"/>
      <c r="F36" s="26"/>
      <c r="G36" s="27"/>
      <c r="H36" s="217">
        <v>30793.5</v>
      </c>
      <c r="I36" s="218"/>
    </row>
    <row r="37" spans="1:9" ht="15.75" thickBot="1" x14ac:dyDescent="0.3">
      <c r="A37" s="25" t="s">
        <v>19</v>
      </c>
      <c r="B37" s="26"/>
      <c r="C37" s="26"/>
      <c r="D37" s="26"/>
      <c r="E37" s="26"/>
      <c r="F37" s="26"/>
      <c r="G37" s="27"/>
      <c r="H37" s="217">
        <v>28159.07</v>
      </c>
      <c r="I37" s="218"/>
    </row>
    <row r="38" spans="1:9" ht="15.75" thickBot="1" x14ac:dyDescent="0.3">
      <c r="A38" s="52"/>
      <c r="B38" s="53"/>
      <c r="C38" s="53"/>
      <c r="D38" s="53"/>
      <c r="E38" s="53"/>
      <c r="F38" s="53"/>
      <c r="G38" s="54"/>
      <c r="H38" s="217"/>
      <c r="I38" s="218"/>
    </row>
    <row r="39" spans="1:9" ht="15.75" thickBot="1" x14ac:dyDescent="0.3">
      <c r="A39" s="25" t="s">
        <v>8</v>
      </c>
      <c r="B39" s="26"/>
      <c r="C39" s="26"/>
      <c r="D39" s="26"/>
      <c r="E39" s="26"/>
      <c r="F39" s="26"/>
      <c r="G39" s="27"/>
      <c r="H39" s="42">
        <f>H5+H23+H36</f>
        <v>239366.36</v>
      </c>
      <c r="I39" s="43"/>
    </row>
    <row r="40" spans="1:9" x14ac:dyDescent="0.25">
      <c r="A40" s="47"/>
      <c r="B40" s="48"/>
      <c r="C40" s="48"/>
      <c r="D40" s="48"/>
      <c r="E40" s="48"/>
      <c r="F40" s="48"/>
      <c r="G40" s="49"/>
      <c r="H40" s="50"/>
      <c r="I40" s="51"/>
    </row>
    <row r="41" spans="1:9" x14ac:dyDescent="0.25">
      <c r="A41" s="20" t="s">
        <v>79</v>
      </c>
      <c r="B41" s="21"/>
      <c r="C41" s="21"/>
      <c r="D41" s="21"/>
      <c r="E41" s="21"/>
      <c r="F41" s="21"/>
      <c r="G41" s="22"/>
      <c r="H41" s="18">
        <f>H4+H5-H20</f>
        <v>80764.689999999988</v>
      </c>
      <c r="I41" s="9"/>
    </row>
    <row r="42" spans="1:9" x14ac:dyDescent="0.25">
      <c r="A42" s="20" t="s">
        <v>80</v>
      </c>
      <c r="B42" s="21"/>
      <c r="C42" s="21"/>
      <c r="D42" s="21"/>
      <c r="E42" s="21"/>
      <c r="F42" s="21"/>
      <c r="G42" s="22"/>
      <c r="H42" s="23">
        <f>H22+H33-H23</f>
        <v>64360.959999999992</v>
      </c>
      <c r="I42" s="24"/>
    </row>
    <row r="43" spans="1:9" x14ac:dyDescent="0.25">
      <c r="A43" s="20" t="s">
        <v>81</v>
      </c>
      <c r="B43" s="21"/>
      <c r="C43" s="21"/>
      <c r="D43" s="21"/>
      <c r="E43" s="21"/>
      <c r="F43" s="21"/>
      <c r="G43" s="21"/>
      <c r="H43" s="18">
        <f>H35+H36-H37</f>
        <v>29762.6</v>
      </c>
      <c r="I43" s="19"/>
    </row>
    <row r="44" spans="1:9" x14ac:dyDescent="0.25">
      <c r="A44" s="7"/>
      <c r="B44" s="8"/>
      <c r="C44" s="8"/>
      <c r="D44" s="8"/>
      <c r="E44" s="8"/>
      <c r="F44" s="8"/>
      <c r="G44" s="9"/>
      <c r="H44" s="7"/>
      <c r="I44" s="9"/>
    </row>
    <row r="45" spans="1:9" x14ac:dyDescent="0.25">
      <c r="A45" s="10" t="s">
        <v>13</v>
      </c>
      <c r="B45" s="11"/>
      <c r="C45" s="11"/>
      <c r="D45" s="11"/>
      <c r="E45" s="11"/>
      <c r="F45" s="11"/>
      <c r="G45" s="12"/>
      <c r="H45" s="13"/>
      <c r="I45" s="14"/>
    </row>
    <row r="46" spans="1:9" x14ac:dyDescent="0.25">
      <c r="A46" s="15" t="s">
        <v>9</v>
      </c>
      <c r="B46" s="16"/>
      <c r="C46" s="16"/>
      <c r="D46" s="16"/>
      <c r="E46" s="16"/>
      <c r="F46" s="16"/>
      <c r="G46" s="17"/>
      <c r="H46" s="18">
        <v>12.52</v>
      </c>
      <c r="I46" s="19"/>
    </row>
    <row r="47" spans="1:9" ht="15.75" thickBot="1" x14ac:dyDescent="0.3">
      <c r="A47" s="1" t="s">
        <v>15</v>
      </c>
      <c r="B47" s="2"/>
      <c r="C47" s="2"/>
      <c r="D47" s="2"/>
      <c r="E47" s="2"/>
      <c r="F47" s="2"/>
      <c r="G47" s="3"/>
      <c r="H47" s="4">
        <f>(H23+H5+H36)/(H33+H20+H37)*H46</f>
        <v>13.685953852675871</v>
      </c>
      <c r="I47" s="5"/>
    </row>
    <row r="50" spans="1:9" x14ac:dyDescent="0.25">
      <c r="A50" s="6" t="s">
        <v>10</v>
      </c>
      <c r="B50" s="6"/>
      <c r="C50" s="6"/>
      <c r="G50" s="6" t="s">
        <v>16</v>
      </c>
      <c r="H50" s="6"/>
      <c r="I50" s="6"/>
    </row>
  </sheetData>
  <mergeCells count="92">
    <mergeCell ref="A46:G46"/>
    <mergeCell ref="H46:I46"/>
    <mergeCell ref="A47:G47"/>
    <mergeCell ref="H47:I47"/>
    <mergeCell ref="A50:C50"/>
    <mergeCell ref="G50:I50"/>
    <mergeCell ref="A43:G43"/>
    <mergeCell ref="H43:I43"/>
    <mergeCell ref="A44:G44"/>
    <mergeCell ref="H44:I44"/>
    <mergeCell ref="A45:G45"/>
    <mergeCell ref="H45:I45"/>
    <mergeCell ref="A39:G39"/>
    <mergeCell ref="H39:I39"/>
    <mergeCell ref="A36:G36"/>
    <mergeCell ref="H36:I36"/>
    <mergeCell ref="A37:G37"/>
    <mergeCell ref="H37:I37"/>
    <mergeCell ref="A38:G38"/>
    <mergeCell ref="H38:I38"/>
    <mergeCell ref="A40:G40"/>
    <mergeCell ref="H40:I40"/>
    <mergeCell ref="A41:G41"/>
    <mergeCell ref="H41:I41"/>
    <mergeCell ref="A42:G42"/>
    <mergeCell ref="H42:I42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6:G16"/>
    <mergeCell ref="H16:I16"/>
    <mergeCell ref="A17:G17"/>
    <mergeCell ref="H17:I17"/>
    <mergeCell ref="A14:G14"/>
    <mergeCell ref="H14:I14"/>
    <mergeCell ref="A15:G15"/>
    <mergeCell ref="H15:I15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P47" sqref="P47"/>
    </sheetView>
  </sheetViews>
  <sheetFormatPr defaultRowHeight="15" x14ac:dyDescent="0.25"/>
  <sheetData>
    <row r="1" spans="1:9" ht="18.75" x14ac:dyDescent="0.3">
      <c r="A1" s="86" t="s">
        <v>52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29367.98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171604.08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6801.51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716.8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2147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3559.5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7814.88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330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2357.63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40341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82276.789999999994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25258.97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171284.12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2">
        <v>20272.189999999999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118455.27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36">
        <v>11598.18</v>
      </c>
      <c r="I24" s="237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14674.42</v>
      </c>
      <c r="I25" s="34"/>
    </row>
    <row r="26" spans="1:9" x14ac:dyDescent="0.25">
      <c r="A26" s="238" t="s">
        <v>64</v>
      </c>
      <c r="B26" s="239"/>
      <c r="C26" s="239"/>
      <c r="D26" s="239"/>
      <c r="E26" s="239"/>
      <c r="F26" s="239"/>
      <c r="G26" s="240"/>
      <c r="H26" s="70">
        <v>17424.62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10543.8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11581.57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12372.36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15478.1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15815.7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8966.52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118234.35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7051.13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41">
        <v>41363.4</v>
      </c>
      <c r="I37" s="242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41">
        <v>38889.660000000003</v>
      </c>
      <c r="I38" s="242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41"/>
      <c r="I39" s="242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331422.75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29687.940000000002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20493.109999999986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9524.8699999999953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16.079999999999998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16.22760624105134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O49" sqref="O49"/>
    </sheetView>
  </sheetViews>
  <sheetFormatPr defaultRowHeight="15" x14ac:dyDescent="0.25"/>
  <sheetData>
    <row r="1" spans="1:9" ht="18.75" x14ac:dyDescent="0.3">
      <c r="A1" s="86" t="s">
        <v>53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57752.21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192095.34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9171.01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2332.5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4569.3999999999996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3684.6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1490.4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5263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7826.78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41758.800000000003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88751.99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27246.86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175321.07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2">
        <v>56622.67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135913.24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43">
        <v>23420.95</v>
      </c>
      <c r="I24" s="244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17468.66</v>
      </c>
      <c r="I25" s="34"/>
    </row>
    <row r="26" spans="1:9" x14ac:dyDescent="0.25">
      <c r="A26" s="245" t="s">
        <v>64</v>
      </c>
      <c r="B26" s="246"/>
      <c r="C26" s="246"/>
      <c r="D26" s="246"/>
      <c r="E26" s="246"/>
      <c r="F26" s="246"/>
      <c r="G26" s="247"/>
      <c r="H26" s="70">
        <v>11649.17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12283.49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14234.04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12748.62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15478.1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15511.81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13118.4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127808.11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16080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11209.57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48">
        <v>47461.14</v>
      </c>
      <c r="I37" s="249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48">
        <v>41685.65</v>
      </c>
      <c r="I38" s="249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48"/>
      <c r="I39" s="249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375469.72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74526.479999999981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H22+H33+H34-H23</f>
        <v>64597.540000000008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16985.059999999998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19.09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20.787148147891433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2:G42"/>
    <mergeCell ref="H42:I42"/>
    <mergeCell ref="A43:G43"/>
    <mergeCell ref="H43:I43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7:G17"/>
    <mergeCell ref="H17:I17"/>
    <mergeCell ref="A15:G15"/>
    <mergeCell ref="H15:I15"/>
    <mergeCell ref="A16:G16"/>
    <mergeCell ref="H16:I16"/>
    <mergeCell ref="A12:G12"/>
    <mergeCell ref="H12:I12"/>
    <mergeCell ref="A13:G13"/>
    <mergeCell ref="H13:I13"/>
    <mergeCell ref="A14:G14"/>
    <mergeCell ref="H14:I14"/>
    <mergeCell ref="A8:G8"/>
    <mergeCell ref="H8:I8"/>
    <mergeCell ref="A9:G10"/>
    <mergeCell ref="H9:I10"/>
    <mergeCell ref="A11:G11"/>
    <mergeCell ref="H11:I11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51:C51"/>
    <mergeCell ref="G51:I5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5" workbookViewId="0">
      <selection activeCell="M37" sqref="M37"/>
    </sheetView>
  </sheetViews>
  <sheetFormatPr defaultRowHeight="15" x14ac:dyDescent="0.25"/>
  <sheetData>
    <row r="1" spans="1:9" ht="18.75" x14ac:dyDescent="0.3">
      <c r="A1" s="86" t="s">
        <v>54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177026.38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138614.24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4840.84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2005.45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5711.22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5708.88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2610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2650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5233.1400000000003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32350.32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59299.46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18204.93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156835.04999999999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7696.48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115469.72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12">
        <v>29761.19</v>
      </c>
      <c r="I24" s="213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16248.05</v>
      </c>
      <c r="I25" s="34"/>
    </row>
    <row r="26" spans="1:9" x14ac:dyDescent="0.25">
      <c r="A26" s="233" t="s">
        <v>64</v>
      </c>
      <c r="B26" s="234"/>
      <c r="C26" s="234"/>
      <c r="D26" s="234"/>
      <c r="E26" s="234"/>
      <c r="F26" s="234"/>
      <c r="G26" s="235"/>
      <c r="H26" s="70">
        <v>23172.18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21712.66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5522.37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4598.82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7726.88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3856.33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2871.24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130463.03999999999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2040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22735.63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17">
        <v>30094.799999999999</v>
      </c>
      <c r="I37" s="218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17">
        <v>34036.379999999997</v>
      </c>
      <c r="I38" s="218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17"/>
      <c r="I39" s="218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284178.76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158805.57</v>
      </c>
      <c r="I42" s="9"/>
    </row>
    <row r="43" spans="1:9" x14ac:dyDescent="0.25">
      <c r="A43" s="20" t="s">
        <v>80</v>
      </c>
      <c r="B43" s="21"/>
      <c r="C43" s="21"/>
      <c r="D43" s="21"/>
      <c r="E43" s="21"/>
      <c r="F43" s="21"/>
      <c r="G43" s="22"/>
      <c r="H43" s="23">
        <f>H33+H34-H23-H22</f>
        <v>9336.8399999999783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18794.050000000003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15.21</v>
      </c>
      <c r="I47" s="19"/>
    </row>
    <row r="50" spans="1:9" x14ac:dyDescent="0.25">
      <c r="A50" s="6" t="s">
        <v>10</v>
      </c>
      <c r="B50" s="6"/>
      <c r="C50" s="6"/>
      <c r="G50" s="6" t="s">
        <v>16</v>
      </c>
      <c r="H50" s="6"/>
      <c r="I50" s="6"/>
    </row>
  </sheetData>
  <mergeCells count="92">
    <mergeCell ref="A50:C50"/>
    <mergeCell ref="G50:I50"/>
    <mergeCell ref="A44:G44"/>
    <mergeCell ref="H44:I44"/>
    <mergeCell ref="A47:G47"/>
    <mergeCell ref="H47:I47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51" sqref="A51:I51"/>
    </sheetView>
  </sheetViews>
  <sheetFormatPr defaultRowHeight="15" x14ac:dyDescent="0.25"/>
  <sheetData>
    <row r="1" spans="1:9" ht="18.75" x14ac:dyDescent="0.3">
      <c r="A1" s="86" t="s">
        <v>55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107281.63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254757.40000000002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5171.21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2332.5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4569.3999999999996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7533.72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0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36945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12050.41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52381.93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102351.36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31421.87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297561.58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100</v>
      </c>
      <c r="B22" s="26"/>
      <c r="C22" s="26"/>
      <c r="D22" s="26"/>
      <c r="E22" s="26"/>
      <c r="F22" s="26"/>
      <c r="G22" s="27"/>
      <c r="H22" s="42">
        <v>55658.1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315303.15999999997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50">
        <v>56374.21</v>
      </c>
      <c r="I24" s="251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24175.83</v>
      </c>
      <c r="I25" s="34"/>
    </row>
    <row r="26" spans="1:9" x14ac:dyDescent="0.25">
      <c r="A26" s="252" t="s">
        <v>64</v>
      </c>
      <c r="B26" s="253"/>
      <c r="C26" s="253"/>
      <c r="D26" s="253"/>
      <c r="E26" s="253"/>
      <c r="F26" s="253"/>
      <c r="G26" s="254"/>
      <c r="H26" s="70">
        <v>33760.050000000003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54002.96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27149.02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46266.76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29857.5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21166.91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22549.919999999998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291522.40000000002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5760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20529.75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55">
        <v>96463.25</v>
      </c>
      <c r="I37" s="256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55">
        <v>79243.81</v>
      </c>
      <c r="I38" s="256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55"/>
      <c r="I39" s="256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666523.81000000006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64477.450000000012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73678.859999999928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37749.19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16.010000000000002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15.966785098222536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56" sqref="A56:I56"/>
    </sheetView>
  </sheetViews>
  <sheetFormatPr defaultRowHeight="15" x14ac:dyDescent="0.25"/>
  <sheetData>
    <row r="1" spans="1:9" ht="18.75" x14ac:dyDescent="0.3">
      <c r="A1" s="86" t="s">
        <v>95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69331.19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278026.65999999997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8055.96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1755.5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3254.7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6810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0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10098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7148.29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56962.92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140735.49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43205.8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262991.07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38587.440000000002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170643.72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09">
        <v>42429.18</v>
      </c>
      <c r="I24" s="110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14467.68</v>
      </c>
      <c r="I25" s="34"/>
    </row>
    <row r="26" spans="1:9" x14ac:dyDescent="0.25">
      <c r="A26" s="111" t="s">
        <v>64</v>
      </c>
      <c r="B26" s="112"/>
      <c r="C26" s="112"/>
      <c r="D26" s="112"/>
      <c r="E26" s="112"/>
      <c r="F26" s="112"/>
      <c r="G26" s="113"/>
      <c r="H26" s="70">
        <v>12261.76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16753.8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8513.07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23514.13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15474.1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22094.23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15135.77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161442.91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1920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16255.76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14">
        <v>65789.399999999994</v>
      </c>
      <c r="I37" s="115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14">
        <v>58497.06</v>
      </c>
      <c r="I38" s="115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14"/>
      <c r="I39" s="115"/>
    </row>
    <row r="40" spans="1:9" ht="15.75" thickBot="1" x14ac:dyDescent="0.3">
      <c r="A40" s="25" t="s">
        <v>96</v>
      </c>
      <c r="B40" s="26"/>
      <c r="C40" s="26"/>
      <c r="D40" s="26"/>
      <c r="E40" s="26"/>
      <c r="F40" s="26"/>
      <c r="G40" s="27"/>
      <c r="H40" s="42">
        <v>9328.75</v>
      </c>
      <c r="I40" s="43"/>
    </row>
    <row r="41" spans="1:9" ht="15.75" thickBot="1" x14ac:dyDescent="0.3">
      <c r="A41" s="25" t="s">
        <v>97</v>
      </c>
      <c r="B41" s="26"/>
      <c r="C41" s="26"/>
      <c r="D41" s="26"/>
      <c r="E41" s="26"/>
      <c r="F41" s="26"/>
      <c r="G41" s="27"/>
      <c r="H41" s="114">
        <v>35185.08</v>
      </c>
      <c r="I41" s="115"/>
    </row>
    <row r="42" spans="1:9" ht="15.75" thickBot="1" x14ac:dyDescent="0.3">
      <c r="A42" s="25" t="s">
        <v>98</v>
      </c>
      <c r="B42" s="26"/>
      <c r="C42" s="26"/>
      <c r="D42" s="26"/>
      <c r="E42" s="26"/>
      <c r="F42" s="26"/>
      <c r="G42" s="27"/>
      <c r="H42" s="117">
        <v>33440.5</v>
      </c>
      <c r="I42" s="118"/>
    </row>
    <row r="43" spans="1:9" ht="15.75" thickBot="1" x14ac:dyDescent="0.3">
      <c r="A43" s="119"/>
      <c r="B43" s="120"/>
      <c r="C43" s="120"/>
      <c r="D43" s="120"/>
      <c r="E43" s="120"/>
      <c r="F43" s="120"/>
      <c r="G43" s="121"/>
      <c r="H43" s="122"/>
      <c r="I43" s="123"/>
    </row>
    <row r="44" spans="1:9" ht="15.75" thickBot="1" x14ac:dyDescent="0.3">
      <c r="A44" s="25" t="s">
        <v>8</v>
      </c>
      <c r="B44" s="26"/>
      <c r="C44" s="26"/>
      <c r="D44" s="26"/>
      <c r="E44" s="26"/>
      <c r="F44" s="26"/>
      <c r="G44" s="27"/>
      <c r="H44" s="42">
        <f>H5+H23+H37+H41</f>
        <v>549644.86</v>
      </c>
      <c r="I44" s="43"/>
    </row>
    <row r="45" spans="1:9" x14ac:dyDescent="0.25">
      <c r="A45" s="47"/>
      <c r="B45" s="48"/>
      <c r="C45" s="48"/>
      <c r="D45" s="48"/>
      <c r="E45" s="48"/>
      <c r="F45" s="48"/>
      <c r="G45" s="49"/>
      <c r="H45" s="50"/>
      <c r="I45" s="51"/>
    </row>
    <row r="46" spans="1:9" x14ac:dyDescent="0.25">
      <c r="A46" s="20" t="s">
        <v>23</v>
      </c>
      <c r="B46" s="21"/>
      <c r="C46" s="21"/>
      <c r="D46" s="21"/>
      <c r="E46" s="21"/>
      <c r="F46" s="21"/>
      <c r="G46" s="22"/>
      <c r="H46" s="18">
        <f>H4+H5-H20</f>
        <v>84366.77999999997</v>
      </c>
      <c r="I46" s="9"/>
    </row>
    <row r="47" spans="1:9" x14ac:dyDescent="0.25">
      <c r="A47" s="20" t="s">
        <v>24</v>
      </c>
      <c r="B47" s="21"/>
      <c r="C47" s="21"/>
      <c r="D47" s="21"/>
      <c r="E47" s="21"/>
      <c r="F47" s="21"/>
      <c r="G47" s="22"/>
      <c r="H47" s="23">
        <f>H22+H23-H33-H34</f>
        <v>45868.25</v>
      </c>
      <c r="I47" s="24"/>
    </row>
    <row r="48" spans="1:9" x14ac:dyDescent="0.25">
      <c r="A48" s="116" t="s">
        <v>25</v>
      </c>
      <c r="B48" s="21"/>
      <c r="C48" s="21"/>
      <c r="D48" s="21"/>
      <c r="E48" s="21"/>
      <c r="F48" s="21"/>
      <c r="G48" s="21"/>
      <c r="H48" s="18">
        <f>H36+H37-H38</f>
        <v>23548.099999999991</v>
      </c>
      <c r="I48" s="19"/>
    </row>
    <row r="49" spans="1:9" x14ac:dyDescent="0.25">
      <c r="A49" s="116" t="s">
        <v>99</v>
      </c>
      <c r="B49" s="21"/>
      <c r="C49" s="21"/>
      <c r="D49" s="21"/>
      <c r="E49" s="21"/>
      <c r="F49" s="21"/>
      <c r="G49" s="21"/>
      <c r="H49" s="18">
        <f>H40+H41-H42</f>
        <v>11073.330000000002</v>
      </c>
      <c r="I49" s="19"/>
    </row>
    <row r="50" spans="1:9" x14ac:dyDescent="0.25">
      <c r="A50" s="124"/>
      <c r="B50" s="125"/>
      <c r="C50" s="125"/>
      <c r="D50" s="125"/>
      <c r="E50" s="125"/>
      <c r="F50" s="125"/>
      <c r="G50" s="126"/>
      <c r="H50" s="124"/>
      <c r="I50" s="126"/>
    </row>
    <row r="51" spans="1:9" x14ac:dyDescent="0.25">
      <c r="A51" s="10" t="s">
        <v>13</v>
      </c>
      <c r="B51" s="11"/>
      <c r="C51" s="11"/>
      <c r="D51" s="11"/>
      <c r="E51" s="11"/>
      <c r="F51" s="11"/>
      <c r="G51" s="12"/>
      <c r="H51" s="13"/>
      <c r="I51" s="14"/>
    </row>
    <row r="52" spans="1:9" x14ac:dyDescent="0.25">
      <c r="A52" s="15" t="s">
        <v>9</v>
      </c>
      <c r="B52" s="16"/>
      <c r="C52" s="16"/>
      <c r="D52" s="16"/>
      <c r="E52" s="16"/>
      <c r="F52" s="16"/>
      <c r="G52" s="17"/>
      <c r="H52" s="18">
        <v>16.8</v>
      </c>
      <c r="I52" s="19"/>
    </row>
    <row r="53" spans="1:9" ht="15.75" thickBot="1" x14ac:dyDescent="0.3">
      <c r="A53" s="1" t="s">
        <v>15</v>
      </c>
      <c r="B53" s="2"/>
      <c r="C53" s="2"/>
      <c r="D53" s="2"/>
      <c r="E53" s="2"/>
      <c r="F53" s="2"/>
      <c r="G53" s="3"/>
      <c r="H53" s="4">
        <f>(H7+H11+H29)/(H8+H26+H30+H9)*H52</f>
        <v>13.69868063048877</v>
      </c>
      <c r="I53" s="5"/>
    </row>
    <row r="56" spans="1:9" x14ac:dyDescent="0.25">
      <c r="A56" s="6" t="s">
        <v>10</v>
      </c>
      <c r="B56" s="6"/>
      <c r="C56" s="6"/>
      <c r="G56" s="6" t="s">
        <v>16</v>
      </c>
      <c r="H56" s="6"/>
      <c r="I56" s="6"/>
    </row>
  </sheetData>
  <mergeCells count="104">
    <mergeCell ref="A52:G52"/>
    <mergeCell ref="H52:I52"/>
    <mergeCell ref="A53:G53"/>
    <mergeCell ref="H53:I53"/>
    <mergeCell ref="A56:C56"/>
    <mergeCell ref="G56:I56"/>
    <mergeCell ref="A49:G49"/>
    <mergeCell ref="H49:I49"/>
    <mergeCell ref="A50:G50"/>
    <mergeCell ref="H50:I50"/>
    <mergeCell ref="A51:G51"/>
    <mergeCell ref="H51:I51"/>
    <mergeCell ref="A47:G47"/>
    <mergeCell ref="H47:I47"/>
    <mergeCell ref="A48:G48"/>
    <mergeCell ref="H48:I48"/>
    <mergeCell ref="A39:G39"/>
    <mergeCell ref="H39:I39"/>
    <mergeCell ref="A40:G40"/>
    <mergeCell ref="H40:I40"/>
    <mergeCell ref="A41:G41"/>
    <mergeCell ref="H41:I41"/>
    <mergeCell ref="A45:G45"/>
    <mergeCell ref="H45:I45"/>
    <mergeCell ref="A42:G42"/>
    <mergeCell ref="H42:I42"/>
    <mergeCell ref="A43:G43"/>
    <mergeCell ref="H43:I43"/>
    <mergeCell ref="A44:G44"/>
    <mergeCell ref="H44:I44"/>
    <mergeCell ref="A46:G46"/>
    <mergeCell ref="H46:I46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D56" sqref="D56"/>
    </sheetView>
  </sheetViews>
  <sheetFormatPr defaultRowHeight="15" x14ac:dyDescent="0.25"/>
  <sheetData>
    <row r="1" spans="1:9" ht="18.75" x14ac:dyDescent="0.3">
      <c r="A1" s="86" t="s">
        <v>56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168221.02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193391.46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6627.21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1992.5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3569.4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4358.88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5040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1150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3027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50732.76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89436.66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27457.05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179909.63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100</v>
      </c>
      <c r="B22" s="26"/>
      <c r="C22" s="26"/>
      <c r="D22" s="26"/>
      <c r="E22" s="26"/>
      <c r="F22" s="26"/>
      <c r="G22" s="27"/>
      <c r="H22" s="42">
        <v>70173.149999999994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185568.15999999997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57">
        <v>30128.29</v>
      </c>
      <c r="I24" s="258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18357.03</v>
      </c>
      <c r="I25" s="34"/>
    </row>
    <row r="26" spans="1:9" x14ac:dyDescent="0.25">
      <c r="A26" s="259" t="s">
        <v>64</v>
      </c>
      <c r="B26" s="260"/>
      <c r="C26" s="260"/>
      <c r="D26" s="260"/>
      <c r="E26" s="260"/>
      <c r="F26" s="260"/>
      <c r="G26" s="261"/>
      <c r="H26" s="70">
        <v>23163.599999999999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21342.93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11656.02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24924.06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19857.5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16671.46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19467.27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172549.74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2880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27200.17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62">
        <v>46697.89</v>
      </c>
      <c r="I37" s="263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62">
        <v>40491.800000000003</v>
      </c>
      <c r="I38" s="263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62"/>
      <c r="I39" s="263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425657.51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181702.84999999998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80311.569999999978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33406.259999999995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19.498186454057382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7" workbookViewId="0">
      <selection activeCell="A51" sqref="A51:I51"/>
    </sheetView>
  </sheetViews>
  <sheetFormatPr defaultRowHeight="15" x14ac:dyDescent="0.25"/>
  <sheetData>
    <row r="1" spans="1:9" ht="18.75" x14ac:dyDescent="0.3">
      <c r="A1" s="86" t="s">
        <v>57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172024.21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228170.30000000002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3127.21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792.5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2987.5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4526.6400000000003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5064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13604.87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8125.84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51301.919999999998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106074.84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32564.98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202546.69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8"/>
      <c r="I21" s="89"/>
    </row>
    <row r="22" spans="1:9" ht="15.75" thickBot="1" x14ac:dyDescent="0.3">
      <c r="A22" s="25" t="s">
        <v>100</v>
      </c>
      <c r="B22" s="26"/>
      <c r="C22" s="26"/>
      <c r="D22" s="26"/>
      <c r="E22" s="26"/>
      <c r="F22" s="26"/>
      <c r="G22" s="27"/>
      <c r="H22" s="42">
        <v>119290.26</v>
      </c>
      <c r="I22" s="43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191525.46000000002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64">
        <v>33252.910000000003</v>
      </c>
      <c r="I24" s="265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19532.8</v>
      </c>
      <c r="I25" s="34"/>
    </row>
    <row r="26" spans="1:9" x14ac:dyDescent="0.25">
      <c r="A26" s="266" t="s">
        <v>64</v>
      </c>
      <c r="B26" s="267"/>
      <c r="C26" s="267"/>
      <c r="D26" s="267"/>
      <c r="E26" s="267"/>
      <c r="F26" s="267"/>
      <c r="G26" s="268"/>
      <c r="H26" s="70">
        <v>22528.52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29416.54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12790.09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35754.550000000003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14754.28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11781.03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11714.74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165359.93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4080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53077.599999999999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69">
        <v>73185.75</v>
      </c>
      <c r="I37" s="270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69">
        <v>59389.91</v>
      </c>
      <c r="I38" s="270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69"/>
      <c r="I39" s="270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492881.51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197647.82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H22+H23-H33-H34</f>
        <v>141375.79000000004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66873.440000000002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18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20.762787799844755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L21" sqref="L21"/>
    </sheetView>
  </sheetViews>
  <sheetFormatPr defaultRowHeight="15" x14ac:dyDescent="0.25"/>
  <sheetData>
    <row r="1" spans="1:9" ht="18.75" x14ac:dyDescent="0.3">
      <c r="A1" s="86" t="s">
        <v>103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104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105</v>
      </c>
      <c r="B4" s="91"/>
      <c r="C4" s="91"/>
      <c r="D4" s="91"/>
      <c r="E4" s="91"/>
      <c r="F4" s="91"/>
      <c r="G4" s="92"/>
      <c r="H4" s="52">
        <v>0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H6+H8+H14+H17+H18+H19+H11+H7+H16+H12+H15</f>
        <v>243654.01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4721.3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2857.63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3871.5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12277.92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10277</v>
      </c>
      <c r="I14" s="61"/>
    </row>
    <row r="15" spans="1:9" x14ac:dyDescent="0.25">
      <c r="A15" s="15" t="s">
        <v>106</v>
      </c>
      <c r="B15" s="16"/>
      <c r="C15" s="16"/>
      <c r="D15" s="16"/>
      <c r="E15" s="16"/>
      <c r="F15" s="16"/>
      <c r="G15" s="17"/>
      <c r="H15" s="33">
        <v>50646.42</v>
      </c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15961.3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26090.58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89480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27470.36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185636.23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107</v>
      </c>
      <c r="B22" s="26"/>
      <c r="C22" s="26"/>
      <c r="D22" s="26"/>
      <c r="E22" s="26"/>
      <c r="F22" s="26"/>
      <c r="G22" s="27"/>
      <c r="H22" s="4">
        <v>0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H24+H25+H26+H27+H28+H29+H30+H32+H31</f>
        <v>150262.04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271">
        <v>29975.81</v>
      </c>
      <c r="I24" s="272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18952.650000000001</v>
      </c>
      <c r="I25" s="34"/>
    </row>
    <row r="26" spans="1:9" x14ac:dyDescent="0.25">
      <c r="A26" s="30" t="s">
        <v>65</v>
      </c>
      <c r="B26" s="31"/>
      <c r="C26" s="31"/>
      <c r="D26" s="31"/>
      <c r="E26" s="31"/>
      <c r="F26" s="31"/>
      <c r="G26" s="32"/>
      <c r="H26" s="33">
        <v>24018.240000000002</v>
      </c>
      <c r="I26" s="34"/>
    </row>
    <row r="27" spans="1:9" x14ac:dyDescent="0.25">
      <c r="A27" s="78" t="s">
        <v>66</v>
      </c>
      <c r="B27" s="79"/>
      <c r="C27" s="79"/>
      <c r="D27" s="79"/>
      <c r="E27" s="79"/>
      <c r="F27" s="79"/>
      <c r="G27" s="80"/>
      <c r="H27" s="70">
        <v>12455.58</v>
      </c>
      <c r="I27" s="71"/>
    </row>
    <row r="28" spans="1:9" x14ac:dyDescent="0.25">
      <c r="A28" s="35" t="s">
        <v>77</v>
      </c>
      <c r="B28" s="36"/>
      <c r="C28" s="36"/>
      <c r="D28" s="36"/>
      <c r="E28" s="36"/>
      <c r="F28" s="36"/>
      <c r="G28" s="36"/>
      <c r="H28" s="37">
        <v>13964.75</v>
      </c>
      <c r="I28" s="38"/>
    </row>
    <row r="29" spans="1:9" x14ac:dyDescent="0.25">
      <c r="A29" s="39" t="s">
        <v>68</v>
      </c>
      <c r="B29" s="40"/>
      <c r="C29" s="40"/>
      <c r="D29" s="40"/>
      <c r="E29" s="40"/>
      <c r="F29" s="40"/>
      <c r="G29" s="41"/>
      <c r="H29" s="37">
        <v>11020.08</v>
      </c>
      <c r="I29" s="38"/>
    </row>
    <row r="30" spans="1:9" x14ac:dyDescent="0.25">
      <c r="A30" s="39" t="s">
        <v>69</v>
      </c>
      <c r="B30" s="40"/>
      <c r="C30" s="40"/>
      <c r="D30" s="40"/>
      <c r="E30" s="40"/>
      <c r="F30" s="40"/>
      <c r="G30" s="41"/>
      <c r="H30" s="37">
        <v>12430.05</v>
      </c>
      <c r="I30" s="38"/>
    </row>
    <row r="31" spans="1:9" x14ac:dyDescent="0.25">
      <c r="A31" s="214" t="s">
        <v>64</v>
      </c>
      <c r="B31" s="215"/>
      <c r="C31" s="215"/>
      <c r="D31" s="215"/>
      <c r="E31" s="215"/>
      <c r="F31" s="215"/>
      <c r="G31" s="216"/>
      <c r="H31" s="37">
        <v>15347.4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12097.48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114452.4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3000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108</v>
      </c>
      <c r="B36" s="26"/>
      <c r="C36" s="26"/>
      <c r="D36" s="26"/>
      <c r="E36" s="26"/>
      <c r="F36" s="26"/>
      <c r="G36" s="27"/>
      <c r="H36" s="42">
        <v>0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73">
        <v>63652.2</v>
      </c>
      <c r="I37" s="274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73">
        <v>42554.400000000001</v>
      </c>
      <c r="I38" s="274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73"/>
      <c r="I39" s="274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457568.25000000006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58017.78</v>
      </c>
      <c r="I42" s="9"/>
    </row>
    <row r="43" spans="1:9" x14ac:dyDescent="0.25">
      <c r="A43" s="20" t="s">
        <v>74</v>
      </c>
      <c r="B43" s="21"/>
      <c r="C43" s="21"/>
      <c r="D43" s="21"/>
      <c r="E43" s="21"/>
      <c r="F43" s="21"/>
      <c r="G43" s="22"/>
      <c r="H43" s="23">
        <f>H23-H33-H34</f>
        <v>32809.640000000014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21097.799999999996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25</v>
      </c>
      <c r="I47" s="19"/>
    </row>
    <row r="50" spans="1:9" x14ac:dyDescent="0.25">
      <c r="A50" s="6" t="s">
        <v>10</v>
      </c>
      <c r="B50" s="6"/>
      <c r="C50" s="6"/>
      <c r="G50" s="6" t="s">
        <v>16</v>
      </c>
      <c r="H50" s="6"/>
      <c r="I50" s="6"/>
    </row>
  </sheetData>
  <mergeCells count="92">
    <mergeCell ref="A50:C50"/>
    <mergeCell ref="G50:I50"/>
    <mergeCell ref="A45:G45"/>
    <mergeCell ref="H45:I45"/>
    <mergeCell ref="A46:G46"/>
    <mergeCell ref="H46:I46"/>
    <mergeCell ref="A47:G47"/>
    <mergeCell ref="H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5:G15"/>
    <mergeCell ref="H15:I15"/>
    <mergeCell ref="A16:G16"/>
    <mergeCell ref="H16:I16"/>
    <mergeCell ref="A17:G17"/>
    <mergeCell ref="H17:I17"/>
    <mergeCell ref="A12:G12"/>
    <mergeCell ref="H12:I12"/>
    <mergeCell ref="A13:G13"/>
    <mergeCell ref="H13:I13"/>
    <mergeCell ref="A14:G14"/>
    <mergeCell ref="H14:I14"/>
    <mergeCell ref="A8:G8"/>
    <mergeCell ref="H8:I8"/>
    <mergeCell ref="A9:G10"/>
    <mergeCell ref="H9:I10"/>
    <mergeCell ref="A11:G11"/>
    <mergeCell ref="H11:I11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20" sqref="K20"/>
    </sheetView>
  </sheetViews>
  <sheetFormatPr defaultRowHeight="15" x14ac:dyDescent="0.25"/>
  <sheetData>
    <row r="1" spans="1:9" ht="18.75" x14ac:dyDescent="0.3">
      <c r="A1" s="86" t="s">
        <v>27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76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6"/>
      <c r="H3" s="52" t="s">
        <v>0</v>
      </c>
      <c r="I3" s="54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133">
        <v>279586.73</v>
      </c>
      <c r="I4" s="13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338755.24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20464.13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1254.6199999999999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3778.1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>
        <v>0</v>
      </c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5082.3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3516.65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9298.52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57599.4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181913.94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55847.58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337314.27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2044.34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145406.12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76">
        <v>18597.04</v>
      </c>
      <c r="I24" s="77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10349.200000000001</v>
      </c>
      <c r="I25" s="34"/>
    </row>
    <row r="26" spans="1:9" x14ac:dyDescent="0.25">
      <c r="A26" s="67" t="s">
        <v>64</v>
      </c>
      <c r="B26" s="68"/>
      <c r="C26" s="68"/>
      <c r="D26" s="68"/>
      <c r="E26" s="68"/>
      <c r="F26" s="68"/>
      <c r="G26" s="69"/>
      <c r="H26" s="70">
        <v>20893.55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23712.639999999999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9521.5300000000007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32002.76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15726.8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7418.42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7184.18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144789.89000000001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13440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37179.870000000003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8">
        <v>49518.36</v>
      </c>
      <c r="I37" s="29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8">
        <v>49321.13</v>
      </c>
      <c r="I38" s="29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8"/>
      <c r="I39" s="29"/>
    </row>
    <row r="40" spans="1:9" ht="15.75" thickBot="1" x14ac:dyDescent="0.3">
      <c r="A40" s="25" t="s">
        <v>78</v>
      </c>
      <c r="B40" s="26"/>
      <c r="C40" s="26"/>
      <c r="D40" s="26"/>
      <c r="E40" s="26"/>
      <c r="F40" s="26"/>
      <c r="G40" s="27"/>
      <c r="H40" s="42">
        <v>205.62</v>
      </c>
      <c r="I40" s="43"/>
    </row>
    <row r="41" spans="1:9" ht="15.75" thickBot="1" x14ac:dyDescent="0.3">
      <c r="A41" s="25" t="s">
        <v>30</v>
      </c>
      <c r="B41" s="26"/>
      <c r="C41" s="26"/>
      <c r="D41" s="26"/>
      <c r="E41" s="26"/>
      <c r="F41" s="26"/>
      <c r="G41" s="27"/>
      <c r="H41" s="42">
        <v>0</v>
      </c>
      <c r="I41" s="43"/>
    </row>
    <row r="42" spans="1:9" ht="15.75" thickBot="1" x14ac:dyDescent="0.3">
      <c r="A42" s="128"/>
      <c r="B42" s="129"/>
      <c r="C42" s="129"/>
      <c r="D42" s="129"/>
      <c r="E42" s="129"/>
      <c r="F42" s="129"/>
      <c r="G42" s="130"/>
      <c r="H42" s="131"/>
      <c r="I42" s="132"/>
    </row>
    <row r="43" spans="1:9" ht="15.75" thickBot="1" x14ac:dyDescent="0.3">
      <c r="A43" s="25" t="s">
        <v>8</v>
      </c>
      <c r="B43" s="26"/>
      <c r="C43" s="26"/>
      <c r="D43" s="26"/>
      <c r="E43" s="26"/>
      <c r="F43" s="26"/>
      <c r="G43" s="27"/>
      <c r="H43" s="42">
        <f>H5+H23+H37</f>
        <v>533679.72</v>
      </c>
      <c r="I43" s="43"/>
    </row>
    <row r="44" spans="1:9" x14ac:dyDescent="0.25">
      <c r="A44" s="47"/>
      <c r="B44" s="48"/>
      <c r="C44" s="48"/>
      <c r="D44" s="48"/>
      <c r="E44" s="48"/>
      <c r="F44" s="48"/>
      <c r="G44" s="49"/>
      <c r="H44" s="50"/>
      <c r="I44" s="51"/>
    </row>
    <row r="45" spans="1:9" x14ac:dyDescent="0.25">
      <c r="A45" s="20" t="s">
        <v>79</v>
      </c>
      <c r="B45" s="21"/>
      <c r="C45" s="21"/>
      <c r="D45" s="21"/>
      <c r="E45" s="21"/>
      <c r="F45" s="21"/>
      <c r="G45" s="22"/>
      <c r="H45" s="18">
        <f>H4+H5-H20</f>
        <v>281027.69999999995</v>
      </c>
      <c r="I45" s="9"/>
    </row>
    <row r="46" spans="1:9" x14ac:dyDescent="0.25">
      <c r="A46" s="20" t="s">
        <v>80</v>
      </c>
      <c r="B46" s="21"/>
      <c r="C46" s="21"/>
      <c r="D46" s="21"/>
      <c r="E46" s="21"/>
      <c r="F46" s="21"/>
      <c r="G46" s="22"/>
      <c r="H46" s="23">
        <f>H33+H34-H23-H22</f>
        <v>10779.430000000018</v>
      </c>
      <c r="I46" s="24"/>
    </row>
    <row r="47" spans="1:9" x14ac:dyDescent="0.25">
      <c r="A47" s="20" t="s">
        <v>81</v>
      </c>
      <c r="B47" s="21"/>
      <c r="C47" s="21"/>
      <c r="D47" s="21"/>
      <c r="E47" s="21"/>
      <c r="F47" s="21"/>
      <c r="G47" s="21"/>
      <c r="H47" s="18">
        <f>H36+H37-H38</f>
        <v>37377.100000000013</v>
      </c>
      <c r="I47" s="19"/>
    </row>
    <row r="48" spans="1:9" x14ac:dyDescent="0.25">
      <c r="A48" s="20" t="s">
        <v>82</v>
      </c>
      <c r="B48" s="21"/>
      <c r="C48" s="21"/>
      <c r="D48" s="21"/>
      <c r="E48" s="21"/>
      <c r="F48" s="21"/>
      <c r="G48" s="22"/>
      <c r="H48" s="127">
        <f>H40-H41</f>
        <v>205.62</v>
      </c>
      <c r="I48" s="126"/>
    </row>
    <row r="49" spans="1:9" x14ac:dyDescent="0.25">
      <c r="A49" s="7"/>
      <c r="B49" s="8"/>
      <c r="C49" s="8"/>
      <c r="D49" s="8"/>
      <c r="E49" s="8"/>
      <c r="F49" s="8"/>
      <c r="G49" s="9"/>
      <c r="H49" s="7"/>
      <c r="I49" s="9"/>
    </row>
    <row r="50" spans="1:9" x14ac:dyDescent="0.25">
      <c r="A50" s="10" t="s">
        <v>13</v>
      </c>
      <c r="B50" s="11"/>
      <c r="C50" s="11"/>
      <c r="D50" s="11"/>
      <c r="E50" s="11"/>
      <c r="F50" s="11"/>
      <c r="G50" s="12"/>
      <c r="H50" s="13"/>
      <c r="I50" s="14"/>
    </row>
    <row r="51" spans="1:9" x14ac:dyDescent="0.25">
      <c r="A51" s="15" t="s">
        <v>9</v>
      </c>
      <c r="B51" s="16"/>
      <c r="C51" s="16"/>
      <c r="D51" s="16"/>
      <c r="E51" s="16"/>
      <c r="F51" s="16"/>
      <c r="G51" s="17"/>
      <c r="H51" s="18">
        <v>17.36</v>
      </c>
      <c r="I51" s="19"/>
    </row>
    <row r="52" spans="1:9" ht="15.75" thickBot="1" x14ac:dyDescent="0.3">
      <c r="A52" s="1" t="s">
        <v>15</v>
      </c>
      <c r="B52" s="2"/>
      <c r="C52" s="2"/>
      <c r="D52" s="2"/>
      <c r="E52" s="2"/>
      <c r="F52" s="2"/>
      <c r="G52" s="3"/>
      <c r="H52" s="4">
        <f>(H23+H5+H37)/(H33+H20+H38+H41)*H51</f>
        <v>17.433645168072445</v>
      </c>
      <c r="I52" s="5"/>
    </row>
    <row r="54" spans="1:9" x14ac:dyDescent="0.25">
      <c r="A54" s="6" t="s">
        <v>10</v>
      </c>
      <c r="B54" s="6"/>
      <c r="C54" s="6"/>
      <c r="G54" s="6" t="s">
        <v>16</v>
      </c>
      <c r="H54" s="6"/>
      <c r="I54" s="6"/>
    </row>
  </sheetData>
  <mergeCells count="102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4:G14"/>
    <mergeCell ref="H14:I14"/>
    <mergeCell ref="A17:G17"/>
    <mergeCell ref="H17:I17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47:G47"/>
    <mergeCell ref="H47:I47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51:G51"/>
    <mergeCell ref="H51:I51"/>
    <mergeCell ref="A52:G52"/>
    <mergeCell ref="H52:I52"/>
    <mergeCell ref="A54:C54"/>
    <mergeCell ref="G54:I54"/>
    <mergeCell ref="A48:G48"/>
    <mergeCell ref="H48:I48"/>
    <mergeCell ref="A49:G49"/>
    <mergeCell ref="H49:I49"/>
    <mergeCell ref="A50:G50"/>
    <mergeCell ref="H50:I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K12" sqref="K12"/>
    </sheetView>
  </sheetViews>
  <sheetFormatPr defaultRowHeight="15" x14ac:dyDescent="0.25"/>
  <sheetData>
    <row r="1" spans="1:9" ht="18.75" x14ac:dyDescent="0.3">
      <c r="A1" s="86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129594.31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167559.59999999998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5324.93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1254.6199999999999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3778.1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6639.16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3900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3707.19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37621.879999999997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80591.98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24741.74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159539.53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60</v>
      </c>
      <c r="B22" s="26"/>
      <c r="C22" s="26"/>
      <c r="D22" s="26"/>
      <c r="E22" s="26"/>
      <c r="F22" s="26"/>
      <c r="G22" s="27"/>
      <c r="H22" s="4">
        <v>57996.71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108255.72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76">
        <v>15447.48</v>
      </c>
      <c r="I24" s="77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3902.02</v>
      </c>
      <c r="I25" s="34"/>
    </row>
    <row r="26" spans="1:9" x14ac:dyDescent="0.25">
      <c r="A26" s="67" t="s">
        <v>64</v>
      </c>
      <c r="B26" s="68"/>
      <c r="C26" s="68"/>
      <c r="D26" s="68"/>
      <c r="E26" s="68"/>
      <c r="F26" s="68"/>
      <c r="G26" s="69"/>
      <c r="H26" s="70">
        <v>10893.55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12568.88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7111.63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32002.76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11726.8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7418.42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7184.18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103228.4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6720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17771.78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28">
        <v>28240.38</v>
      </c>
      <c r="I37" s="29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28">
        <v>26931.45</v>
      </c>
      <c r="I38" s="29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28"/>
      <c r="I39" s="29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304055.69999999995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137614.37999999998</v>
      </c>
      <c r="I42" s="9"/>
    </row>
    <row r="43" spans="1:9" x14ac:dyDescent="0.25">
      <c r="A43" s="20" t="s">
        <v>84</v>
      </c>
      <c r="B43" s="21"/>
      <c r="C43" s="21"/>
      <c r="D43" s="21"/>
      <c r="E43" s="21"/>
      <c r="F43" s="21"/>
      <c r="G43" s="22"/>
      <c r="H43" s="23">
        <f>H22+H33+H34-H23</f>
        <v>59689.389999999985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19080.710000000003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16.149999999999999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16.950328147060578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5:G45"/>
    <mergeCell ref="H45:I45"/>
    <mergeCell ref="A46:G46"/>
    <mergeCell ref="H46:I46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47:G47"/>
    <mergeCell ref="H47:I47"/>
    <mergeCell ref="A48:G48"/>
    <mergeCell ref="H48:I48"/>
    <mergeCell ref="A51:C51"/>
    <mergeCell ref="G51:I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N9" sqref="N9"/>
    </sheetView>
  </sheetViews>
  <sheetFormatPr defaultRowHeight="15" x14ac:dyDescent="0.25"/>
  <sheetData>
    <row r="1" spans="1:9" ht="18.75" x14ac:dyDescent="0.3">
      <c r="A1" s="86" t="s">
        <v>32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27284.720000000001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31627.040000000001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3464.35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618.88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1287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1478.7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2150.8000000000002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8379.2999999999993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10901.31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3346.7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29275.759999999998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1174.21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28411.119999999999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37">
        <v>2908.11</v>
      </c>
      <c r="I24" s="138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2618.36</v>
      </c>
      <c r="I25" s="34"/>
    </row>
    <row r="26" spans="1:9" x14ac:dyDescent="0.25">
      <c r="A26" s="139" t="s">
        <v>64</v>
      </c>
      <c r="B26" s="140"/>
      <c r="C26" s="140"/>
      <c r="D26" s="140"/>
      <c r="E26" s="140"/>
      <c r="F26" s="140"/>
      <c r="G26" s="141"/>
      <c r="H26" s="70">
        <v>1476.47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2661.66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1394.32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1727.2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11726.8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2221.81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1676.39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26299.54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2040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1793.75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35">
        <v>7404.76</v>
      </c>
      <c r="I37" s="136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35">
        <v>6855.97</v>
      </c>
      <c r="I38" s="136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35"/>
      <c r="I39" s="136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67442.92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29636.000000000004</v>
      </c>
      <c r="I42" s="9"/>
    </row>
    <row r="43" spans="1:9" x14ac:dyDescent="0.25">
      <c r="A43" s="20" t="s">
        <v>80</v>
      </c>
      <c r="B43" s="21"/>
      <c r="C43" s="21"/>
      <c r="D43" s="21"/>
      <c r="E43" s="21"/>
      <c r="F43" s="21"/>
      <c r="G43" s="22"/>
      <c r="H43" s="23">
        <f>H22+H33+H34-H23</f>
        <v>1102.630000000001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2342.54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14.67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15.847629503612531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0:G40"/>
    <mergeCell ref="H40:I40"/>
    <mergeCell ref="A41:G41"/>
    <mergeCell ref="H41:I41"/>
    <mergeCell ref="A42:G42"/>
    <mergeCell ref="H42:I42"/>
    <mergeCell ref="A39:G39"/>
    <mergeCell ref="H39:I39"/>
    <mergeCell ref="A36:G36"/>
    <mergeCell ref="H36:I36"/>
    <mergeCell ref="A37:G37"/>
    <mergeCell ref="H37:I37"/>
    <mergeCell ref="A38:G38"/>
    <mergeCell ref="H38:I38"/>
    <mergeCell ref="A43:G43"/>
    <mergeCell ref="H43:I43"/>
    <mergeCell ref="A44:G44"/>
    <mergeCell ref="H44:I44"/>
    <mergeCell ref="A45:G45"/>
    <mergeCell ref="H45:I45"/>
    <mergeCell ref="A51:C51"/>
    <mergeCell ref="G51:I51"/>
    <mergeCell ref="A46:G46"/>
    <mergeCell ref="H46:I46"/>
    <mergeCell ref="A47:G47"/>
    <mergeCell ref="H47:I47"/>
    <mergeCell ref="A48:G48"/>
    <mergeCell ref="H48:I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17" sqref="L17"/>
    </sheetView>
  </sheetViews>
  <sheetFormatPr defaultRowHeight="15" x14ac:dyDescent="0.25"/>
  <sheetData>
    <row r="1" spans="1:9" ht="18.75" x14ac:dyDescent="0.3">
      <c r="A1" s="86" t="s">
        <v>33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93428.64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116379.93000000002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4486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2861.99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6449.37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5003.88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265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3947.46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28354.98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49740.82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15270.43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143240.19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59852.89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98453.3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37">
        <v>19766.16</v>
      </c>
      <c r="I24" s="138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6476.4</v>
      </c>
      <c r="I25" s="34"/>
    </row>
    <row r="26" spans="1:9" x14ac:dyDescent="0.25">
      <c r="A26" s="139" t="s">
        <v>64</v>
      </c>
      <c r="B26" s="140"/>
      <c r="C26" s="140"/>
      <c r="D26" s="140"/>
      <c r="E26" s="140"/>
      <c r="F26" s="140"/>
      <c r="G26" s="141"/>
      <c r="H26" s="70">
        <v>12806.17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9006.8799999999992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7394.32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4930.8599999999997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11726.8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9705.57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16640.14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121331.77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9240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16087.06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35">
        <v>34249.879999999997</v>
      </c>
      <c r="I37" s="136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35">
        <v>42207.85</v>
      </c>
      <c r="I38" s="136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35"/>
      <c r="I39" s="136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249083.11000000004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66568.38</v>
      </c>
      <c r="I42" s="9"/>
    </row>
    <row r="43" spans="1:9" x14ac:dyDescent="0.25">
      <c r="A43" s="20" t="s">
        <v>80</v>
      </c>
      <c r="B43" s="21"/>
      <c r="C43" s="21"/>
      <c r="D43" s="21"/>
      <c r="E43" s="21"/>
      <c r="F43" s="21"/>
      <c r="G43" s="22"/>
      <c r="H43" s="23">
        <f>H22+H33+H34-H23</f>
        <v>91971.36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8129.0899999999965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15.59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12.657957135119162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1:I1"/>
    <mergeCell ref="C2:F2"/>
    <mergeCell ref="A3:G3"/>
    <mergeCell ref="H3:I3"/>
    <mergeCell ref="A4:G4"/>
    <mergeCell ref="H4:I4"/>
    <mergeCell ref="A8:G8"/>
    <mergeCell ref="H8:I8"/>
    <mergeCell ref="A9:G10"/>
    <mergeCell ref="H9:I10"/>
    <mergeCell ref="A5:G5"/>
    <mergeCell ref="H5:I5"/>
    <mergeCell ref="A6:G6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51:C51"/>
    <mergeCell ref="G51:I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M12" sqref="M12"/>
    </sheetView>
  </sheetViews>
  <sheetFormatPr defaultRowHeight="15" x14ac:dyDescent="0.25"/>
  <sheetData>
    <row r="1" spans="1:9" ht="18.75" x14ac:dyDescent="0.3">
      <c r="A1" s="86" t="s">
        <v>87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83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71954.66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</f>
        <v>116922.90999999999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5946.08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2505.4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5417.82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4979.34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/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3928.15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28216.26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33">
        <v>50443.66</v>
      </c>
      <c r="I18" s="34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15486.2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152536.16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48506.04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100188.58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44">
        <v>18374.12</v>
      </c>
      <c r="I24" s="145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7477.32</v>
      </c>
      <c r="I25" s="34"/>
    </row>
    <row r="26" spans="1:9" x14ac:dyDescent="0.25">
      <c r="A26" s="146" t="s">
        <v>64</v>
      </c>
      <c r="B26" s="147"/>
      <c r="C26" s="147"/>
      <c r="D26" s="147"/>
      <c r="E26" s="147"/>
      <c r="F26" s="147"/>
      <c r="G26" s="148"/>
      <c r="H26" s="70">
        <v>12816.17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9886.8799999999992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9224.32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5030.16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10726.88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10015.870000000001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16636.86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126415.34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8040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17194.48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2">
        <v>34853.480000000003</v>
      </c>
      <c r="I37" s="143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2">
        <v>44013.11</v>
      </c>
      <c r="I38" s="143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42"/>
      <c r="I39" s="143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251964.97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79</v>
      </c>
      <c r="B42" s="21"/>
      <c r="C42" s="21"/>
      <c r="D42" s="21"/>
      <c r="E42" s="21"/>
      <c r="F42" s="21"/>
      <c r="G42" s="22"/>
      <c r="H42" s="18">
        <f>H4+H5-H20</f>
        <v>36341.410000000003</v>
      </c>
      <c r="I42" s="9"/>
    </row>
    <row r="43" spans="1:9" x14ac:dyDescent="0.25">
      <c r="A43" s="20" t="s">
        <v>80</v>
      </c>
      <c r="B43" s="21"/>
      <c r="C43" s="21"/>
      <c r="D43" s="21"/>
      <c r="E43" s="21"/>
      <c r="F43" s="21"/>
      <c r="G43" s="22"/>
      <c r="H43" s="23">
        <f>H22+H33+H34-H23</f>
        <v>82772.800000000003</v>
      </c>
      <c r="I43" s="24"/>
    </row>
    <row r="44" spans="1:9" x14ac:dyDescent="0.25">
      <c r="A44" s="20" t="s">
        <v>81</v>
      </c>
      <c r="B44" s="21"/>
      <c r="C44" s="21"/>
      <c r="D44" s="21"/>
      <c r="E44" s="21"/>
      <c r="F44" s="21"/>
      <c r="G44" s="21"/>
      <c r="H44" s="18">
        <f>H36+H37-H38</f>
        <v>8034.8500000000058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15.59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12.162737837746372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7:G47"/>
    <mergeCell ref="H47:I47"/>
    <mergeCell ref="A48:G48"/>
    <mergeCell ref="H48:I48"/>
    <mergeCell ref="A51:C51"/>
    <mergeCell ref="G51:I51"/>
    <mergeCell ref="A44:G44"/>
    <mergeCell ref="H44:I44"/>
    <mergeCell ref="A45:G45"/>
    <mergeCell ref="H45:I45"/>
    <mergeCell ref="A46:G46"/>
    <mergeCell ref="H46:I4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K18" sqref="K18"/>
    </sheetView>
  </sheetViews>
  <sheetFormatPr defaultRowHeight="15" x14ac:dyDescent="0.25"/>
  <sheetData>
    <row r="1" spans="1:9" ht="18.75" x14ac:dyDescent="0.3">
      <c r="A1" s="86" t="s">
        <v>34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58</v>
      </c>
      <c r="D2" s="87"/>
      <c r="E2" s="87"/>
      <c r="F2" s="87"/>
    </row>
    <row r="3" spans="1:9" ht="15.75" thickBot="1" x14ac:dyDescent="0.3">
      <c r="A3" s="55"/>
      <c r="B3" s="56"/>
      <c r="C3" s="56"/>
      <c r="D3" s="56"/>
      <c r="E3" s="56"/>
      <c r="F3" s="56"/>
      <c r="G3" s="57"/>
      <c r="H3" s="88" t="s">
        <v>0</v>
      </c>
      <c r="I3" s="89"/>
    </row>
    <row r="4" spans="1:9" ht="15.75" thickBot="1" x14ac:dyDescent="0.3">
      <c r="A4" s="90" t="s">
        <v>59</v>
      </c>
      <c r="B4" s="91"/>
      <c r="C4" s="91"/>
      <c r="D4" s="91"/>
      <c r="E4" s="91"/>
      <c r="F4" s="91"/>
      <c r="G4" s="92"/>
      <c r="H4" s="52">
        <v>155777.24</v>
      </c>
      <c r="I4" s="54"/>
    </row>
    <row r="5" spans="1:9" ht="15.75" thickBot="1" x14ac:dyDescent="0.3">
      <c r="A5" s="62" t="s">
        <v>17</v>
      </c>
      <c r="B5" s="63"/>
      <c r="C5" s="63"/>
      <c r="D5" s="63"/>
      <c r="E5" s="63"/>
      <c r="F5" s="63"/>
      <c r="G5" s="64"/>
      <c r="H5" s="65">
        <f>H6+H8+H14+H17+H18+H19+H11+H7+H16+H12+H13</f>
        <v>218055.44</v>
      </c>
      <c r="I5" s="96"/>
    </row>
    <row r="6" spans="1:9" x14ac:dyDescent="0.25">
      <c r="A6" s="97" t="s">
        <v>28</v>
      </c>
      <c r="B6" s="98"/>
      <c r="C6" s="98"/>
      <c r="D6" s="98"/>
      <c r="E6" s="98"/>
      <c r="F6" s="98"/>
      <c r="G6" s="99"/>
      <c r="H6" s="100">
        <v>2793.32</v>
      </c>
      <c r="I6" s="101"/>
    </row>
    <row r="7" spans="1:9" x14ac:dyDescent="0.25">
      <c r="A7" s="15" t="s">
        <v>2</v>
      </c>
      <c r="B7" s="16"/>
      <c r="C7" s="16"/>
      <c r="D7" s="16"/>
      <c r="E7" s="16"/>
      <c r="F7" s="16"/>
      <c r="G7" s="17"/>
      <c r="H7" s="60">
        <v>1140.8800000000001</v>
      </c>
      <c r="I7" s="61"/>
    </row>
    <row r="8" spans="1:9" x14ac:dyDescent="0.25">
      <c r="A8" s="15" t="s">
        <v>3</v>
      </c>
      <c r="B8" s="16"/>
      <c r="C8" s="16"/>
      <c r="D8" s="16"/>
      <c r="E8" s="16"/>
      <c r="F8" s="16"/>
      <c r="G8" s="17"/>
      <c r="H8" s="33">
        <v>3040.86</v>
      </c>
      <c r="I8" s="34"/>
    </row>
    <row r="9" spans="1:9" x14ac:dyDescent="0.25">
      <c r="A9" s="93" t="s">
        <v>4</v>
      </c>
      <c r="B9" s="94"/>
      <c r="C9" s="94"/>
      <c r="D9" s="94"/>
      <c r="E9" s="94"/>
      <c r="F9" s="94"/>
      <c r="G9" s="95"/>
      <c r="H9" s="13"/>
      <c r="I9" s="14"/>
    </row>
    <row r="10" spans="1:9" x14ac:dyDescent="0.25">
      <c r="A10" s="93"/>
      <c r="B10" s="94"/>
      <c r="C10" s="94"/>
      <c r="D10" s="94"/>
      <c r="E10" s="94"/>
      <c r="F10" s="94"/>
      <c r="G10" s="95"/>
      <c r="H10" s="13"/>
      <c r="I10" s="14"/>
    </row>
    <row r="11" spans="1:9" x14ac:dyDescent="0.25">
      <c r="A11" s="83" t="s">
        <v>21</v>
      </c>
      <c r="B11" s="84"/>
      <c r="C11" s="84"/>
      <c r="D11" s="84"/>
      <c r="E11" s="84"/>
      <c r="F11" s="84"/>
      <c r="G11" s="85"/>
      <c r="H11" s="33"/>
      <c r="I11" s="34"/>
    </row>
    <row r="12" spans="1:9" x14ac:dyDescent="0.25">
      <c r="A12" s="15" t="s">
        <v>5</v>
      </c>
      <c r="B12" s="16"/>
      <c r="C12" s="16"/>
      <c r="D12" s="16"/>
      <c r="E12" s="16"/>
      <c r="F12" s="16"/>
      <c r="G12" s="17"/>
      <c r="H12" s="33">
        <v>5047.0200000000004</v>
      </c>
      <c r="I12" s="34"/>
    </row>
    <row r="13" spans="1:9" x14ac:dyDescent="0.25">
      <c r="A13" s="10" t="s">
        <v>11</v>
      </c>
      <c r="B13" s="11"/>
      <c r="C13" s="11"/>
      <c r="D13" s="11"/>
      <c r="E13" s="11"/>
      <c r="F13" s="11"/>
      <c r="G13" s="12"/>
      <c r="H13" s="60">
        <v>0</v>
      </c>
      <c r="I13" s="61"/>
    </row>
    <row r="14" spans="1:9" x14ac:dyDescent="0.25">
      <c r="A14" s="15" t="s">
        <v>29</v>
      </c>
      <c r="B14" s="16"/>
      <c r="C14" s="16"/>
      <c r="D14" s="16"/>
      <c r="E14" s="16"/>
      <c r="F14" s="16"/>
      <c r="G14" s="17"/>
      <c r="H14" s="60">
        <v>2850</v>
      </c>
      <c r="I14" s="61"/>
    </row>
    <row r="15" spans="1:9" x14ac:dyDescent="0.25">
      <c r="A15" s="15" t="s">
        <v>26</v>
      </c>
      <c r="B15" s="16"/>
      <c r="C15" s="16"/>
      <c r="D15" s="16"/>
      <c r="E15" s="16"/>
      <c r="F15" s="16"/>
      <c r="G15" s="17"/>
      <c r="H15" s="33"/>
      <c r="I15" s="34"/>
    </row>
    <row r="16" spans="1:9" x14ac:dyDescent="0.25">
      <c r="A16" s="15" t="s">
        <v>22</v>
      </c>
      <c r="B16" s="16"/>
      <c r="C16" s="16"/>
      <c r="D16" s="16"/>
      <c r="E16" s="16"/>
      <c r="F16" s="16"/>
      <c r="G16" s="17"/>
      <c r="H16" s="33">
        <v>3267.76</v>
      </c>
      <c r="I16" s="34"/>
    </row>
    <row r="17" spans="1:9" x14ac:dyDescent="0.25">
      <c r="A17" s="15" t="s">
        <v>6</v>
      </c>
      <c r="B17" s="16"/>
      <c r="C17" s="16"/>
      <c r="D17" s="16"/>
      <c r="E17" s="16"/>
      <c r="F17" s="16"/>
      <c r="G17" s="17"/>
      <c r="H17" s="60">
        <v>57199.56</v>
      </c>
      <c r="I17" s="61"/>
    </row>
    <row r="18" spans="1:9" x14ac:dyDescent="0.25">
      <c r="A18" s="15" t="s">
        <v>12</v>
      </c>
      <c r="B18" s="16"/>
      <c r="C18" s="16"/>
      <c r="D18" s="16"/>
      <c r="E18" s="16"/>
      <c r="F18" s="16"/>
      <c r="G18" s="17"/>
      <c r="H18" s="60">
        <v>109193.60000000001</v>
      </c>
      <c r="I18" s="61"/>
    </row>
    <row r="19" spans="1:9" ht="15.75" thickBot="1" x14ac:dyDescent="0.3">
      <c r="A19" s="15" t="s">
        <v>7</v>
      </c>
      <c r="B19" s="16"/>
      <c r="C19" s="16"/>
      <c r="D19" s="16"/>
      <c r="E19" s="16"/>
      <c r="F19" s="16"/>
      <c r="G19" s="17"/>
      <c r="H19" s="58">
        <v>33522.44</v>
      </c>
      <c r="I19" s="59"/>
    </row>
    <row r="20" spans="1:9" ht="15.75" thickBot="1" x14ac:dyDescent="0.3">
      <c r="A20" s="62" t="s">
        <v>14</v>
      </c>
      <c r="B20" s="63"/>
      <c r="C20" s="63"/>
      <c r="D20" s="63"/>
      <c r="E20" s="63"/>
      <c r="F20" s="63"/>
      <c r="G20" s="64"/>
      <c r="H20" s="65">
        <v>234062.46</v>
      </c>
      <c r="I20" s="66"/>
    </row>
    <row r="21" spans="1:9" ht="15.75" thickBot="1" x14ac:dyDescent="0.3">
      <c r="A21" s="55"/>
      <c r="B21" s="56"/>
      <c r="C21" s="56"/>
      <c r="D21" s="56"/>
      <c r="E21" s="56"/>
      <c r="F21" s="56"/>
      <c r="G21" s="57"/>
      <c r="H21" s="81"/>
      <c r="I21" s="82"/>
    </row>
    <row r="22" spans="1:9" ht="15.75" thickBot="1" x14ac:dyDescent="0.3">
      <c r="A22" s="25" t="s">
        <v>86</v>
      </c>
      <c r="B22" s="26"/>
      <c r="C22" s="26"/>
      <c r="D22" s="26"/>
      <c r="E22" s="26"/>
      <c r="F22" s="26"/>
      <c r="G22" s="27"/>
      <c r="H22" s="4">
        <v>2819.41</v>
      </c>
      <c r="I22" s="5"/>
    </row>
    <row r="23" spans="1:9" ht="15.75" thickBot="1" x14ac:dyDescent="0.3">
      <c r="A23" s="25" t="s">
        <v>61</v>
      </c>
      <c r="B23" s="26"/>
      <c r="C23" s="26"/>
      <c r="D23" s="26"/>
      <c r="E23" s="26"/>
      <c r="F23" s="26"/>
      <c r="G23" s="26"/>
      <c r="H23" s="42">
        <f>H24+H25+H26+H27+H28+H29+H30+H31+H32</f>
        <v>183035.18</v>
      </c>
      <c r="I23" s="43"/>
    </row>
    <row r="24" spans="1:9" x14ac:dyDescent="0.25">
      <c r="A24" s="74" t="s">
        <v>62</v>
      </c>
      <c r="B24" s="75"/>
      <c r="C24" s="75"/>
      <c r="D24" s="75"/>
      <c r="E24" s="75"/>
      <c r="F24" s="75"/>
      <c r="G24" s="75"/>
      <c r="H24" s="144">
        <v>32762.53</v>
      </c>
      <c r="I24" s="145"/>
    </row>
    <row r="25" spans="1:9" x14ac:dyDescent="0.25">
      <c r="A25" s="78" t="s">
        <v>63</v>
      </c>
      <c r="B25" s="79"/>
      <c r="C25" s="79"/>
      <c r="D25" s="79"/>
      <c r="E25" s="79"/>
      <c r="F25" s="79"/>
      <c r="G25" s="80"/>
      <c r="H25" s="33">
        <v>29180.06</v>
      </c>
      <c r="I25" s="34"/>
    </row>
    <row r="26" spans="1:9" x14ac:dyDescent="0.25">
      <c r="A26" s="146" t="s">
        <v>64</v>
      </c>
      <c r="B26" s="147"/>
      <c r="C26" s="147"/>
      <c r="D26" s="147"/>
      <c r="E26" s="147"/>
      <c r="F26" s="147"/>
      <c r="G26" s="148"/>
      <c r="H26" s="70">
        <v>37698.43</v>
      </c>
      <c r="I26" s="71"/>
    </row>
    <row r="27" spans="1:9" x14ac:dyDescent="0.25">
      <c r="A27" s="30" t="s">
        <v>65</v>
      </c>
      <c r="B27" s="31"/>
      <c r="C27" s="31"/>
      <c r="D27" s="31"/>
      <c r="E27" s="31"/>
      <c r="F27" s="31"/>
      <c r="G27" s="32"/>
      <c r="H27" s="33">
        <v>18136.22</v>
      </c>
      <c r="I27" s="34"/>
    </row>
    <row r="28" spans="1:9" x14ac:dyDescent="0.25">
      <c r="A28" s="78" t="s">
        <v>66</v>
      </c>
      <c r="B28" s="79"/>
      <c r="C28" s="79"/>
      <c r="D28" s="79"/>
      <c r="E28" s="79"/>
      <c r="F28" s="79"/>
      <c r="G28" s="80"/>
      <c r="H28" s="70">
        <v>8734.4699999999993</v>
      </c>
      <c r="I28" s="71"/>
    </row>
    <row r="29" spans="1:9" x14ac:dyDescent="0.25">
      <c r="A29" s="35" t="s">
        <v>77</v>
      </c>
      <c r="B29" s="36"/>
      <c r="C29" s="36"/>
      <c r="D29" s="36"/>
      <c r="E29" s="36"/>
      <c r="F29" s="36"/>
      <c r="G29" s="36"/>
      <c r="H29" s="37">
        <v>24058.26</v>
      </c>
      <c r="I29" s="38"/>
    </row>
    <row r="30" spans="1:9" x14ac:dyDescent="0.25">
      <c r="A30" s="39" t="s">
        <v>68</v>
      </c>
      <c r="B30" s="40"/>
      <c r="C30" s="40"/>
      <c r="D30" s="40"/>
      <c r="E30" s="40"/>
      <c r="F30" s="40"/>
      <c r="G30" s="41"/>
      <c r="H30" s="37">
        <v>11058.24</v>
      </c>
      <c r="I30" s="38"/>
    </row>
    <row r="31" spans="1:9" x14ac:dyDescent="0.25">
      <c r="A31" s="39" t="s">
        <v>69</v>
      </c>
      <c r="B31" s="40"/>
      <c r="C31" s="40"/>
      <c r="D31" s="40"/>
      <c r="E31" s="40"/>
      <c r="F31" s="40"/>
      <c r="G31" s="41"/>
      <c r="H31" s="37">
        <v>9755.68</v>
      </c>
      <c r="I31" s="38"/>
    </row>
    <row r="32" spans="1:9" ht="15.75" thickBot="1" x14ac:dyDescent="0.3">
      <c r="A32" s="44" t="s">
        <v>70</v>
      </c>
      <c r="B32" s="45"/>
      <c r="C32" s="45"/>
      <c r="D32" s="45"/>
      <c r="E32" s="45"/>
      <c r="F32" s="45"/>
      <c r="G32" s="46"/>
      <c r="H32" s="72">
        <v>11651.29</v>
      </c>
      <c r="I32" s="73"/>
    </row>
    <row r="33" spans="1:9" ht="15.75" thickBot="1" x14ac:dyDescent="0.3">
      <c r="A33" s="62" t="s">
        <v>71</v>
      </c>
      <c r="B33" s="63"/>
      <c r="C33" s="63"/>
      <c r="D33" s="63"/>
      <c r="E33" s="63"/>
      <c r="F33" s="63"/>
      <c r="G33" s="64"/>
      <c r="H33" s="42">
        <v>194814.15</v>
      </c>
      <c r="I33" s="43"/>
    </row>
    <row r="34" spans="1:9" ht="15.75" thickBot="1" x14ac:dyDescent="0.3">
      <c r="A34" s="62" t="s">
        <v>1</v>
      </c>
      <c r="B34" s="63"/>
      <c r="C34" s="63"/>
      <c r="D34" s="63"/>
      <c r="E34" s="63"/>
      <c r="F34" s="63"/>
      <c r="G34" s="64"/>
      <c r="H34" s="42">
        <v>16080</v>
      </c>
      <c r="I34" s="43"/>
    </row>
    <row r="35" spans="1:9" ht="15.75" thickBot="1" x14ac:dyDescent="0.3">
      <c r="A35" s="55"/>
      <c r="B35" s="56"/>
      <c r="C35" s="56"/>
      <c r="D35" s="56"/>
      <c r="E35" s="56"/>
      <c r="F35" s="56"/>
      <c r="G35" s="57"/>
      <c r="H35" s="55"/>
      <c r="I35" s="57"/>
    </row>
    <row r="36" spans="1:9" ht="15.75" thickBot="1" x14ac:dyDescent="0.3">
      <c r="A36" s="25" t="s">
        <v>72</v>
      </c>
      <c r="B36" s="26"/>
      <c r="C36" s="26"/>
      <c r="D36" s="26"/>
      <c r="E36" s="26"/>
      <c r="F36" s="26"/>
      <c r="G36" s="27"/>
      <c r="H36" s="42">
        <v>40525.07</v>
      </c>
      <c r="I36" s="43"/>
    </row>
    <row r="37" spans="1:9" ht="15.75" thickBot="1" x14ac:dyDescent="0.3">
      <c r="A37" s="25" t="s">
        <v>18</v>
      </c>
      <c r="B37" s="26"/>
      <c r="C37" s="26"/>
      <c r="D37" s="26"/>
      <c r="E37" s="26"/>
      <c r="F37" s="26"/>
      <c r="G37" s="27"/>
      <c r="H37" s="142">
        <v>70039.31</v>
      </c>
      <c r="I37" s="143"/>
    </row>
    <row r="38" spans="1:9" ht="15.75" thickBot="1" x14ac:dyDescent="0.3">
      <c r="A38" s="25" t="s">
        <v>19</v>
      </c>
      <c r="B38" s="26"/>
      <c r="C38" s="26"/>
      <c r="D38" s="26"/>
      <c r="E38" s="26"/>
      <c r="F38" s="26"/>
      <c r="G38" s="27"/>
      <c r="H38" s="142">
        <v>71069.08</v>
      </c>
      <c r="I38" s="143"/>
    </row>
    <row r="39" spans="1:9" ht="15.75" thickBot="1" x14ac:dyDescent="0.3">
      <c r="A39" s="52"/>
      <c r="B39" s="53"/>
      <c r="C39" s="53"/>
      <c r="D39" s="53"/>
      <c r="E39" s="53"/>
      <c r="F39" s="53"/>
      <c r="G39" s="54"/>
      <c r="H39" s="142"/>
      <c r="I39" s="143"/>
    </row>
    <row r="40" spans="1:9" ht="15.75" thickBot="1" x14ac:dyDescent="0.3">
      <c r="A40" s="25" t="s">
        <v>8</v>
      </c>
      <c r="B40" s="26"/>
      <c r="C40" s="26"/>
      <c r="D40" s="26"/>
      <c r="E40" s="26"/>
      <c r="F40" s="26"/>
      <c r="G40" s="27"/>
      <c r="H40" s="42">
        <f>H5+H23+H37</f>
        <v>471129.93</v>
      </c>
      <c r="I40" s="43"/>
    </row>
    <row r="41" spans="1:9" x14ac:dyDescent="0.25">
      <c r="A41" s="47"/>
      <c r="B41" s="48"/>
      <c r="C41" s="48"/>
      <c r="D41" s="48"/>
      <c r="E41" s="48"/>
      <c r="F41" s="48"/>
      <c r="G41" s="49"/>
      <c r="H41" s="50"/>
      <c r="I41" s="51"/>
    </row>
    <row r="42" spans="1:9" x14ac:dyDescent="0.25">
      <c r="A42" s="20" t="s">
        <v>73</v>
      </c>
      <c r="B42" s="21"/>
      <c r="C42" s="21"/>
      <c r="D42" s="21"/>
      <c r="E42" s="21"/>
      <c r="F42" s="21"/>
      <c r="G42" s="22"/>
      <c r="H42" s="18">
        <f>H4+H5-H20</f>
        <v>139770.22</v>
      </c>
      <c r="I42" s="9"/>
    </row>
    <row r="43" spans="1:9" x14ac:dyDescent="0.25">
      <c r="A43" s="20" t="s">
        <v>88</v>
      </c>
      <c r="B43" s="21"/>
      <c r="C43" s="21"/>
      <c r="D43" s="21"/>
      <c r="E43" s="21"/>
      <c r="F43" s="21"/>
      <c r="G43" s="22"/>
      <c r="H43" s="23">
        <f>H33+H34+H22-H23</f>
        <v>30678.380000000005</v>
      </c>
      <c r="I43" s="24"/>
    </row>
    <row r="44" spans="1:9" x14ac:dyDescent="0.25">
      <c r="A44" s="20" t="s">
        <v>75</v>
      </c>
      <c r="B44" s="21"/>
      <c r="C44" s="21"/>
      <c r="D44" s="21"/>
      <c r="E44" s="21"/>
      <c r="F44" s="21"/>
      <c r="G44" s="21"/>
      <c r="H44" s="18">
        <f>H36+H37-H38</f>
        <v>39495.300000000003</v>
      </c>
      <c r="I44" s="19"/>
    </row>
    <row r="45" spans="1:9" x14ac:dyDescent="0.25">
      <c r="A45" s="7"/>
      <c r="B45" s="8"/>
      <c r="C45" s="8"/>
      <c r="D45" s="8"/>
      <c r="E45" s="8"/>
      <c r="F45" s="8"/>
      <c r="G45" s="9"/>
      <c r="H45" s="7"/>
      <c r="I45" s="9"/>
    </row>
    <row r="46" spans="1:9" x14ac:dyDescent="0.25">
      <c r="A46" s="10" t="s">
        <v>13</v>
      </c>
      <c r="B46" s="11"/>
      <c r="C46" s="11"/>
      <c r="D46" s="11"/>
      <c r="E46" s="11"/>
      <c r="F46" s="11"/>
      <c r="G46" s="12"/>
      <c r="H46" s="13"/>
      <c r="I46" s="14"/>
    </row>
    <row r="47" spans="1:9" x14ac:dyDescent="0.25">
      <c r="A47" s="15" t="s">
        <v>9</v>
      </c>
      <c r="B47" s="16"/>
      <c r="C47" s="16"/>
      <c r="D47" s="16"/>
      <c r="E47" s="16"/>
      <c r="F47" s="16"/>
      <c r="G47" s="17"/>
      <c r="H47" s="18">
        <v>14.51</v>
      </c>
      <c r="I47" s="19"/>
    </row>
    <row r="48" spans="1:9" ht="15.75" thickBot="1" x14ac:dyDescent="0.3">
      <c r="A48" s="1" t="s">
        <v>15</v>
      </c>
      <c r="B48" s="2"/>
      <c r="C48" s="2"/>
      <c r="D48" s="2"/>
      <c r="E48" s="2"/>
      <c r="F48" s="2"/>
      <c r="G48" s="3"/>
      <c r="H48" s="4">
        <f>(H23+H5+H37)/(H33+H20+H38)*H47</f>
        <v>13.67367580326575</v>
      </c>
      <c r="I48" s="5"/>
    </row>
    <row r="51" spans="1:9" x14ac:dyDescent="0.25">
      <c r="A51" s="6" t="s">
        <v>10</v>
      </c>
      <c r="B51" s="6"/>
      <c r="C51" s="6"/>
      <c r="G51" s="6" t="s">
        <v>16</v>
      </c>
      <c r="H51" s="6"/>
      <c r="I51" s="6"/>
    </row>
  </sheetData>
  <mergeCells count="94">
    <mergeCell ref="A48:G48"/>
    <mergeCell ref="H48:I48"/>
    <mergeCell ref="A51:C51"/>
    <mergeCell ref="G51:I51"/>
    <mergeCell ref="A45:G45"/>
    <mergeCell ref="H45:I45"/>
    <mergeCell ref="A46:G46"/>
    <mergeCell ref="H46:I46"/>
    <mergeCell ref="A47:G47"/>
    <mergeCell ref="H47:I47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10"/>
    <mergeCell ref="H9:I10"/>
    <mergeCell ref="A11:G11"/>
    <mergeCell ref="H11:I11"/>
    <mergeCell ref="A12:G12"/>
    <mergeCell ref="H12:I12"/>
    <mergeCell ref="A13:G13"/>
    <mergeCell ref="H13:I13"/>
    <mergeCell ref="A14:G14"/>
    <mergeCell ref="H14:I14"/>
    <mergeCell ref="A17:G17"/>
    <mergeCell ref="H17:I17"/>
    <mergeCell ref="A15:G15"/>
    <mergeCell ref="H15:I15"/>
    <mergeCell ref="A16:G16"/>
    <mergeCell ref="H16:I16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Воров 49</vt:lpstr>
      <vt:lpstr>Гаг 8</vt:lpstr>
      <vt:lpstr>Красн 40</vt:lpstr>
      <vt:lpstr>Остр 47</vt:lpstr>
      <vt:lpstr>Чайк 6</vt:lpstr>
      <vt:lpstr>Гаг 20</vt:lpstr>
      <vt:lpstr>Гаг 23</vt:lpstr>
      <vt:lpstr>Гаг 25</vt:lpstr>
      <vt:lpstr>Гаг 29А</vt:lpstr>
      <vt:lpstr>Гаг 40</vt:lpstr>
      <vt:lpstr>Гаг 44</vt:lpstr>
      <vt:lpstr>Гаг 48</vt:lpstr>
      <vt:lpstr>Гаг 50</vt:lpstr>
      <vt:lpstr>Гаг 62</vt:lpstr>
      <vt:lpstr>Гук 10</vt:lpstr>
      <vt:lpstr>КЛ 13</vt:lpstr>
      <vt:lpstr>Красн 13</vt:lpstr>
      <vt:lpstr>Красн 15</vt:lpstr>
      <vt:lpstr>Красн 39</vt:lpstr>
      <vt:lpstr>Красн 39А</vt:lpstr>
      <vt:lpstr>Красн 41А</vt:lpstr>
      <vt:lpstr>Нов 13</vt:lpstr>
      <vt:lpstr>Пирог 34</vt:lpstr>
      <vt:lpstr>ЦБ 12</vt:lpstr>
      <vt:lpstr>ЦБ 11</vt:lpstr>
      <vt:lpstr>ЦБ 16</vt:lpstr>
      <vt:lpstr>ЦБ 31</vt:lpstr>
      <vt:lpstr>ЦБ 44</vt:lpstr>
      <vt:lpstr>Чайк 8</vt:lpstr>
      <vt:lpstr>Чайк 31</vt:lpstr>
      <vt:lpstr>Чайк 33</vt:lpstr>
      <vt:lpstr>Пирог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2024-04-10T10:05:26Z</dcterms:modified>
</cp:coreProperties>
</file>