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15" windowWidth="17115" windowHeight="7530" firstSheet="17" activeTab="25"/>
  </bookViews>
  <sheets>
    <sheet name="Крас 41А " sheetId="28" r:id="rId1"/>
    <sheet name="Чай 9 " sheetId="29" r:id="rId2"/>
    <sheet name="Цв бул 31 " sheetId="30" r:id="rId3"/>
    <sheet name="Пир 34 1" sheetId="31" r:id="rId4"/>
    <sheet name="пирог 6А" sheetId="32" r:id="rId5"/>
    <sheet name="гаг 44" sheetId="33" r:id="rId6"/>
    <sheet name="Гаг 25 " sheetId="34" r:id="rId7"/>
    <sheet name="Гуков 10 " sheetId="35" r:id="rId8"/>
    <sheet name="Полт 19 6 " sheetId="36" r:id="rId9"/>
    <sheet name="Пирог 34 2 " sheetId="37" r:id="rId10"/>
    <sheet name="Красн 39" sheetId="38" r:id="rId11"/>
    <sheet name="Гаг 20 " sheetId="39" r:id="rId12"/>
    <sheet name="Гаг 23" sheetId="40" r:id="rId13"/>
    <sheet name="Гаг 29А " sheetId="41" r:id="rId14"/>
    <sheet name="Гаг 48 " sheetId="42" r:id="rId15"/>
    <sheet name="Гаг 50" sheetId="43" r:id="rId16"/>
    <sheet name="Гаг 62" sheetId="45" r:id="rId17"/>
    <sheet name="Карл Л 13" sheetId="46" r:id="rId18"/>
    <sheet name="Крас 15 " sheetId="47" r:id="rId19"/>
    <sheet name="Крас 39А " sheetId="48" r:id="rId20"/>
    <sheet name="Новос 13" sheetId="49" r:id="rId21"/>
    <sheet name="Чайк 31" sheetId="50" r:id="rId22"/>
    <sheet name="Чайк 33 " sheetId="51" r:id="rId23"/>
    <sheet name="Гаг40 " sheetId="52" r:id="rId24"/>
    <sheet name="Пирог 20 " sheetId="53" r:id="rId25"/>
    <sheet name="Цвет бул.44 " sheetId="54" r:id="rId26"/>
  </sheets>
  <calcPr calcId="144525"/>
</workbook>
</file>

<file path=xl/calcChain.xml><?xml version="1.0" encoding="utf-8"?>
<calcChain xmlns="http://schemas.openxmlformats.org/spreadsheetml/2006/main">
  <c r="H40" i="54" l="1"/>
  <c r="H35" i="54"/>
  <c r="H31" i="54"/>
  <c r="H36" i="54" s="1"/>
  <c r="H10" i="54"/>
  <c r="H35" i="53"/>
  <c r="H10" i="53"/>
  <c r="H34" i="53" s="1"/>
  <c r="H33" i="54" l="1"/>
  <c r="H39" i="53"/>
  <c r="H32" i="53"/>
  <c r="H38" i="52" l="1"/>
  <c r="H33" i="52"/>
  <c r="H39" i="51" l="1"/>
  <c r="H34" i="51"/>
  <c r="H30" i="51"/>
  <c r="H39" i="50" l="1"/>
  <c r="H34" i="50"/>
  <c r="H30" i="50"/>
  <c r="H38" i="49" l="1"/>
  <c r="H33" i="49"/>
  <c r="H38" i="48" l="1"/>
  <c r="H33" i="48"/>
  <c r="H39" i="46" l="1"/>
  <c r="H30" i="46"/>
  <c r="H38" i="45" l="1"/>
  <c r="H38" i="43" l="1"/>
  <c r="H33" i="43"/>
  <c r="H37" i="42" l="1"/>
  <c r="H32" i="42"/>
  <c r="H41" i="41" l="1"/>
  <c r="H37" i="41"/>
  <c r="H35" i="41"/>
  <c r="H11" i="41"/>
  <c r="H38" i="40" l="1"/>
  <c r="H33" i="40"/>
  <c r="H36" i="39" l="1"/>
  <c r="H31" i="39"/>
  <c r="H40" i="38" l="1"/>
  <c r="H35" i="38"/>
  <c r="H30" i="38"/>
  <c r="H38" i="37" l="1"/>
  <c r="H38" i="36" l="1"/>
  <c r="H38" i="35" l="1"/>
  <c r="H33" i="33" l="1"/>
  <c r="H38" i="34" l="1"/>
  <c r="H38" i="33" l="1"/>
  <c r="H38" i="32" l="1"/>
  <c r="H38" i="31" l="1"/>
  <c r="H34" i="30" l="1"/>
  <c r="H30" i="47" l="1"/>
  <c r="H33" i="47"/>
  <c r="H33" i="29" l="1"/>
  <c r="H36" i="41" l="1"/>
  <c r="H32" i="39"/>
  <c r="H35" i="46" l="1"/>
  <c r="H33" i="35" l="1"/>
  <c r="H34" i="33"/>
  <c r="H34" i="49" l="1"/>
  <c r="H33" i="42" l="1"/>
  <c r="H10" i="28" l="1"/>
  <c r="H38" i="28" l="1"/>
  <c r="H33" i="28"/>
  <c r="H34" i="31" l="1"/>
  <c r="H10" i="52" l="1"/>
  <c r="H10" i="51"/>
  <c r="H10" i="50"/>
  <c r="H10" i="49"/>
  <c r="H10" i="48"/>
  <c r="H9" i="47"/>
  <c r="H10" i="46"/>
  <c r="H34" i="46" s="1"/>
  <c r="H10" i="45"/>
  <c r="H33" i="45" s="1"/>
  <c r="H10" i="43"/>
  <c r="H9" i="42"/>
  <c r="H14" i="41"/>
  <c r="H10" i="40"/>
  <c r="H9" i="39"/>
  <c r="H10" i="38"/>
  <c r="H10" i="37"/>
  <c r="H33" i="37" s="1"/>
  <c r="H9" i="35"/>
  <c r="H32" i="35" s="1"/>
  <c r="H10" i="34"/>
  <c r="H33" i="34" s="1"/>
  <c r="H10" i="33"/>
  <c r="H10" i="32"/>
  <c r="H33" i="32" s="1"/>
  <c r="H37" i="47" l="1"/>
  <c r="H32" i="47"/>
  <c r="H10" i="30"/>
  <c r="H9" i="29"/>
  <c r="H33" i="30" l="1"/>
  <c r="H38" i="30"/>
  <c r="H37" i="29"/>
  <c r="H32" i="29"/>
  <c r="H10" i="36"/>
  <c r="H33" i="36" s="1"/>
  <c r="H34" i="36"/>
  <c r="H34" i="52" l="1"/>
  <c r="H35" i="51"/>
  <c r="H31" i="52" l="1"/>
  <c r="H35" i="50" l="1"/>
  <c r="H32" i="50" l="1"/>
  <c r="H31" i="49" l="1"/>
  <c r="H34" i="48"/>
  <c r="H31" i="48" l="1"/>
  <c r="H34" i="45" l="1"/>
  <c r="H34" i="43"/>
  <c r="H32" i="46" l="1"/>
  <c r="H31" i="45"/>
  <c r="H31" i="43"/>
  <c r="H30" i="42" l="1"/>
  <c r="H34" i="40"/>
  <c r="H33" i="41" l="1"/>
  <c r="H31" i="40"/>
  <c r="H29" i="39" l="1"/>
  <c r="H36" i="38" l="1"/>
  <c r="H33" i="38" l="1"/>
  <c r="H34" i="37"/>
  <c r="H31" i="37" l="1"/>
  <c r="H31" i="36" l="1"/>
  <c r="H30" i="35" l="1"/>
  <c r="H34" i="34"/>
  <c r="H31" i="34" l="1"/>
  <c r="H31" i="33"/>
  <c r="H10" i="31" l="1"/>
  <c r="H33" i="31" s="1"/>
  <c r="H34" i="32"/>
  <c r="H31" i="32" l="1"/>
  <c r="H31" i="31" l="1"/>
  <c r="H31" i="30" l="1"/>
  <c r="H30" i="29"/>
  <c r="H34" i="28" l="1"/>
  <c r="H31" i="28"/>
</calcChain>
</file>

<file path=xl/sharedStrings.xml><?xml version="1.0" encoding="utf-8"?>
<sst xmlns="http://schemas.openxmlformats.org/spreadsheetml/2006/main" count="894" uniqueCount="121">
  <si>
    <t>ВДГО</t>
  </si>
  <si>
    <t>ОПЛАЧЕНО</t>
  </si>
  <si>
    <t>Сумма (руб.)</t>
  </si>
  <si>
    <t>Общеэксплуатационные расходы</t>
  </si>
  <si>
    <t>ремонт кровли, прочистка ливнестоков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</si>
  <si>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</si>
  <si>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</si>
  <si>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</si>
  <si>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ремонт подъездов</t>
  </si>
  <si>
    <t>ремонт инженерных сетей</t>
  </si>
  <si>
    <t>текущий и заявочный ремонт</t>
  </si>
  <si>
    <t>Обслуживание банка</t>
  </si>
  <si>
    <t>Аварийная служба</t>
  </si>
  <si>
    <t>Начисление на з/плату</t>
  </si>
  <si>
    <t>ВСЕГО</t>
  </si>
  <si>
    <t>Справочно:</t>
  </si>
  <si>
    <t>Тариф за 1 кв.м. общей площади</t>
  </si>
  <si>
    <t>Аренда помещения</t>
  </si>
  <si>
    <t>Благоустройство</t>
  </si>
  <si>
    <t>Директор ООО "УПРАВА"</t>
  </si>
  <si>
    <t>Д.Г.Чернов</t>
  </si>
  <si>
    <t>Расходы ООО "Управа" по ул. Чайковского № 9</t>
  </si>
  <si>
    <t>Расходы ООО "Управа" по ул. Красноармейская № 41А</t>
  </si>
  <si>
    <t>Расходы ООО "Управа" по ул. Цветной бульвар № 31</t>
  </si>
  <si>
    <t>Расходы ООО "Управа" по ул. Пирогова № 6А</t>
  </si>
  <si>
    <t>Расходы ООО "Управа" по ул. Гагарина № 44</t>
  </si>
  <si>
    <t>Расходы ООО "Управа" по ул. Гагарина № 25</t>
  </si>
  <si>
    <t>Расходы ООО "Управа" по ул. Пер. Гуковский № 10</t>
  </si>
  <si>
    <t>Расходы ООО "Управа" по ул. Полтавская № 19/6</t>
  </si>
  <si>
    <t>Расходы ООО "Управа" по ул. Пирогова № 20</t>
  </si>
  <si>
    <t>Расходы ООО "Управа" по ул. Цветной бульвар № 44</t>
  </si>
  <si>
    <t>Расходы ООО "Управа" по ул. Гагарина № 40</t>
  </si>
  <si>
    <t>Расходы ООО "Управа" по ул. Красноармейская № 39</t>
  </si>
  <si>
    <t>Расходы по накопительной части:</t>
  </si>
  <si>
    <t>-</t>
  </si>
  <si>
    <t>ОПЛАТА</t>
  </si>
  <si>
    <t>Расходы ООО "Управа" по ул. Пирогова № 34 корп.1</t>
  </si>
  <si>
    <t>Расходы ООО "Управа" по ул. Пирогова № 34 корп.2</t>
  </si>
  <si>
    <t>Расходы ООО "Управа" по ул. Гагарина № 20</t>
  </si>
  <si>
    <t>Расходы ООО "Управа" по ул. Гагарина № 23</t>
  </si>
  <si>
    <t>Расходы ООО "Управа" по ул. Гагарина № 29А</t>
  </si>
  <si>
    <t>НАСОС</t>
  </si>
  <si>
    <t>Расходы ООО "Управа" по ул. Гагарина № 48</t>
  </si>
  <si>
    <t>Расходы ООО "Управа" по ул. Гагарина № 50</t>
  </si>
  <si>
    <t>Расходы ООО "Управа" по ул. Гагарина, д.62</t>
  </si>
  <si>
    <t>Расходы ООО "Управа" по ул. Карла Либкнехта № 13</t>
  </si>
  <si>
    <t>Расходы ООО "Управа" по ул. Красноармейская №15</t>
  </si>
  <si>
    <t>Расходы ООО "Управа" по ул. Красноармейская № 39 А</t>
  </si>
  <si>
    <t xml:space="preserve">                              Д.Г.  Чернов</t>
  </si>
  <si>
    <t>Расходы ООО "Управа" по ул. Новоселов № 13</t>
  </si>
  <si>
    <t>Расходы ООО "Управа" по ул. Чайковского № 31</t>
  </si>
  <si>
    <t>Расходы ООО "Управа" по ул. Чайковского № 33</t>
  </si>
  <si>
    <t>Налог ЕНВД</t>
  </si>
  <si>
    <t>З/плата работников организации</t>
  </si>
  <si>
    <t>ЛЬГОТА  (домком)</t>
  </si>
  <si>
    <t>ЛЬГОТА (домком)</t>
  </si>
  <si>
    <t>Оборудование размещенное на МДК</t>
  </si>
  <si>
    <t xml:space="preserve">Фактический расход на 1 кв.м. общ. площади </t>
  </si>
  <si>
    <t xml:space="preserve">З/плата работников организации </t>
  </si>
  <si>
    <t xml:space="preserve">З/плата работников </t>
  </si>
  <si>
    <t xml:space="preserve">Фактическая оплата за 1 кв.м. </t>
  </si>
  <si>
    <t xml:space="preserve">Фактическая оплата за 1 кв.м. общей площади </t>
  </si>
  <si>
    <t>Общеэксплуатационные расходы (материалы)</t>
  </si>
  <si>
    <t>Общеэксплуатационные расходы (-аванс)</t>
  </si>
  <si>
    <t>за 1 квартал 2015г.</t>
  </si>
  <si>
    <t>Задолженность по содержанию на 01.01.2015г.</t>
  </si>
  <si>
    <t>Накопительный фонд на 01.01.2015г.</t>
  </si>
  <si>
    <t>Задолженность по содержанию на 31.03.2015г.</t>
  </si>
  <si>
    <t xml:space="preserve">Задолженность за содержание на 01.01.2015г. </t>
  </si>
  <si>
    <t>Задолженность  за содерж. на 01.01.2015г.</t>
  </si>
  <si>
    <t>Задолженность  за содерж. на 31.03.2015г.</t>
  </si>
  <si>
    <t>Задолженность за содержание на 31.03.2015г.</t>
  </si>
  <si>
    <t>Задолженность за содержание на 01.01.2015г.</t>
  </si>
  <si>
    <t>за 1 квартал  2015г.</t>
  </si>
  <si>
    <t>Задолженность за содерж. на 31.03.2015г.</t>
  </si>
  <si>
    <t>Задолженность за содерж. на 01.01.2015г.</t>
  </si>
  <si>
    <t>Задолженность по накопит. фонд  на 01.01.2015г.</t>
  </si>
  <si>
    <t>за  1 квартал 2015г.</t>
  </si>
  <si>
    <t xml:space="preserve">Задолженность за содержан. на 01.01.2015г. </t>
  </si>
  <si>
    <t>Задолженность по накопительн. фонду на 01.01.15г.</t>
  </si>
  <si>
    <t xml:space="preserve">Задолженность за содержан. на 31.03.2015г. </t>
  </si>
  <si>
    <t>Задолженность  за содержание на 01.01.2015г.</t>
  </si>
  <si>
    <t>Задолженность  за содержание на 31.03.2015г.</t>
  </si>
  <si>
    <t>Накопительный фонд на 01.01.15г.</t>
  </si>
  <si>
    <t xml:space="preserve">за 1 квартал 2015г. </t>
  </si>
  <si>
    <t>Накопительный фонд  на 01.01.2015г.</t>
  </si>
  <si>
    <t>Задолженность по накопительному фонду  на 01.01.2015г.</t>
  </si>
  <si>
    <t>Задолженность по содерж. на 01.01.2015г.</t>
  </si>
  <si>
    <t>Задолженность по содерж. на 31.03.2015г.</t>
  </si>
  <si>
    <t>Задолженность по оплате за насос на 01.01.2015г.</t>
  </si>
  <si>
    <t>Накопительный фонд на 31.03.2015г.</t>
  </si>
  <si>
    <t>Задолженность по оплате за насос на 31.03.2013г.</t>
  </si>
  <si>
    <t>Задолженность по накопительному фонду на 01.01.2015г.</t>
  </si>
  <si>
    <t xml:space="preserve">Задолженность за содержание на 31.03.2015г. </t>
  </si>
  <si>
    <t>Задолженность по накопительному  фонду на 01.01.2015г.</t>
  </si>
  <si>
    <t>Задолженность по накопительному  фонду на 31.03.2015г.</t>
  </si>
  <si>
    <t>Накопительный  фонд на 01.01.2015г.</t>
  </si>
  <si>
    <t xml:space="preserve">Задолженность за содерж. на 01.01.2015г. </t>
  </si>
  <si>
    <t xml:space="preserve">Задолженность за содерж. на 31.03.2015г. </t>
  </si>
  <si>
    <t xml:space="preserve">Задолженность по содерж. на 01.01.2015г. </t>
  </si>
  <si>
    <t xml:space="preserve">Задолженность по содерж. на 31.03.2015г. </t>
  </si>
  <si>
    <t>Задолженность по накопит. фонду на 01.01.2015г.</t>
  </si>
  <si>
    <t xml:space="preserve"> </t>
  </si>
  <si>
    <t>Задолженность по накопит. фонду  на 01.01.2015г.</t>
  </si>
  <si>
    <t xml:space="preserve">                                                                         </t>
  </si>
  <si>
    <t>ОПЛАЧЕНО за содержание</t>
  </si>
  <si>
    <t>Начислено за содержание</t>
  </si>
  <si>
    <t>Накопительный фонд  на 31.03.2015г.</t>
  </si>
  <si>
    <t>ОПЛАЧЕНО за накопительный фонд</t>
  </si>
  <si>
    <t>ОПЛАЧЕНО по накопительному фонду</t>
  </si>
  <si>
    <t>Накопительный фонд  на 31.03.15г.</t>
  </si>
  <si>
    <t>Задолженность по накопит. фонду  на 31.03.2015г.</t>
  </si>
  <si>
    <t>Задолженность по накопит. фонд  на 31.03.2015г.</t>
  </si>
  <si>
    <t>Содержание на 31.03.2015г.</t>
  </si>
  <si>
    <t>Содержание на 01.01.2015г.</t>
  </si>
  <si>
    <t>Задолженность по накопител. фонду  на 31.03.2015г.</t>
  </si>
  <si>
    <t>акт</t>
  </si>
  <si>
    <t>Задолженность по накопит. фонду на 31.03.2015г.</t>
  </si>
  <si>
    <t>Акт</t>
  </si>
  <si>
    <t>ОПЛАЧЕНО зха содержание</t>
  </si>
  <si>
    <t>Начислено за содержпние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</si>
</sst>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6" xfId="0" applyBorder="1"/>
    <xf numFmtId="0" fontId="0" fillId="0" borderId="5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left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2" fontId="0" fillId="0" borderId="22" xfId="0" applyNumberFormat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1" fillId="0" borderId="4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2" fontId="0" fillId="0" borderId="29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0" fillId="0" borderId="2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A7" sqref="A7:G7"/>
    </sheetView>
  </sheetViews>
  <sheetFormatPr defaultRowHeight="15" x14ac:dyDescent="0.25"/>
  <sheetData>
    <row r="1" spans="1:9" ht="18.75" x14ac:dyDescent="0.3">
      <c r="A1" s="95" t="s">
        <v>22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96" t="s">
        <v>64</v>
      </c>
      <c r="D2" s="96"/>
      <c r="E2" s="96"/>
      <c r="F2" s="96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" t="s">
        <v>65</v>
      </c>
      <c r="B4" s="16"/>
      <c r="C4" s="16"/>
      <c r="D4" s="16"/>
      <c r="E4" s="16"/>
      <c r="F4" s="16"/>
      <c r="G4" s="17"/>
      <c r="H4" s="99">
        <v>42476.61</v>
      </c>
      <c r="I4" s="100"/>
    </row>
    <row r="5" spans="1:9" x14ac:dyDescent="0.25">
      <c r="A5" s="77"/>
      <c r="B5" s="78"/>
      <c r="C5" s="78"/>
      <c r="D5" s="78"/>
      <c r="E5" s="78"/>
      <c r="F5" s="78"/>
      <c r="G5" s="79"/>
      <c r="H5" s="23"/>
      <c r="I5" s="24"/>
    </row>
    <row r="6" spans="1:9" x14ac:dyDescent="0.25">
      <c r="A6" s="77" t="s">
        <v>66</v>
      </c>
      <c r="B6" s="78"/>
      <c r="C6" s="78"/>
      <c r="D6" s="78"/>
      <c r="E6" s="78"/>
      <c r="F6" s="78"/>
      <c r="G6" s="79"/>
      <c r="H6" s="18">
        <v>49742.66</v>
      </c>
      <c r="I6" s="19"/>
    </row>
    <row r="7" spans="1:9" x14ac:dyDescent="0.25">
      <c r="A7" s="15" t="s">
        <v>108</v>
      </c>
      <c r="B7" s="16"/>
      <c r="C7" s="16"/>
      <c r="D7" s="16"/>
      <c r="E7" s="16"/>
      <c r="F7" s="16"/>
      <c r="G7" s="17"/>
      <c r="H7" s="29">
        <v>35440.870000000003</v>
      </c>
      <c r="I7" s="30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86">
        <v>1620</v>
      </c>
      <c r="I8" s="87"/>
    </row>
    <row r="9" spans="1:9" ht="15.75" thickBot="1" x14ac:dyDescent="0.3">
      <c r="A9" s="29"/>
      <c r="B9" s="80"/>
      <c r="C9" s="80"/>
      <c r="D9" s="80"/>
      <c r="E9" s="80"/>
      <c r="F9" s="80"/>
      <c r="G9" s="30"/>
      <c r="H9" s="29"/>
      <c r="I9" s="30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56"/>
      <c r="H10" s="88">
        <f>H11+H14+H18+H19+H21+H22+H24+H25+H26+H27</f>
        <v>112014.77</v>
      </c>
      <c r="I10" s="89"/>
    </row>
    <row r="11" spans="1:9" x14ac:dyDescent="0.25">
      <c r="A11" s="90" t="s">
        <v>62</v>
      </c>
      <c r="B11" s="91"/>
      <c r="C11" s="91"/>
      <c r="D11" s="91"/>
      <c r="E11" s="91"/>
      <c r="F11" s="91"/>
      <c r="G11" s="92"/>
      <c r="H11" s="93">
        <v>625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71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71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66"/>
      <c r="H15" s="67" t="s">
        <v>102</v>
      </c>
      <c r="I15" s="68"/>
    </row>
    <row r="16" spans="1:9" x14ac:dyDescent="0.25">
      <c r="A16" s="64"/>
      <c r="B16" s="65"/>
      <c r="C16" s="65"/>
      <c r="D16" s="65"/>
      <c r="E16" s="65"/>
      <c r="F16" s="65"/>
      <c r="G16" s="66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71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74"/>
      <c r="H18" s="67">
        <v>0</v>
      </c>
      <c r="I18" s="68"/>
    </row>
    <row r="19" spans="1:9" x14ac:dyDescent="0.25">
      <c r="A19" s="31" t="s">
        <v>54</v>
      </c>
      <c r="B19" s="32"/>
      <c r="C19" s="32"/>
      <c r="D19" s="32"/>
      <c r="E19" s="32"/>
      <c r="F19" s="32"/>
      <c r="G19" s="33"/>
      <c r="H19" s="75">
        <v>1467</v>
      </c>
      <c r="I19" s="76"/>
    </row>
    <row r="20" spans="1:9" x14ac:dyDescent="0.25">
      <c r="A20" s="81" t="s">
        <v>10</v>
      </c>
      <c r="B20" s="82"/>
      <c r="C20" s="82"/>
      <c r="D20" s="82"/>
      <c r="E20" s="82"/>
      <c r="F20" s="82"/>
      <c r="G20" s="83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3"/>
      <c r="H21" s="75">
        <v>3439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3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3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3"/>
      <c r="H24" s="29">
        <v>18611.55</v>
      </c>
      <c r="I24" s="30"/>
    </row>
    <row r="25" spans="1:9" x14ac:dyDescent="0.25">
      <c r="A25" s="31" t="s">
        <v>59</v>
      </c>
      <c r="B25" s="32"/>
      <c r="C25" s="32"/>
      <c r="D25" s="32"/>
      <c r="E25" s="32"/>
      <c r="F25" s="32"/>
      <c r="G25" s="33"/>
      <c r="H25" s="29">
        <v>63424.38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3"/>
      <c r="H26" s="41">
        <v>19598.13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1"/>
      <c r="H27" s="62">
        <v>809.11</v>
      </c>
      <c r="I27" s="63"/>
    </row>
    <row r="28" spans="1:9" ht="15.75" thickBot="1" x14ac:dyDescent="0.3">
      <c r="A28" s="54" t="s">
        <v>1</v>
      </c>
      <c r="B28" s="55"/>
      <c r="C28" s="55"/>
      <c r="D28" s="55"/>
      <c r="E28" s="55"/>
      <c r="F28" s="55"/>
      <c r="G28" s="56"/>
      <c r="H28" s="57">
        <v>88220.62</v>
      </c>
      <c r="I28" s="58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5"/>
      <c r="H30" s="46">
        <v>0</v>
      </c>
      <c r="I30" s="47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5"/>
      <c r="H31" s="46">
        <f>H10+H30</f>
        <v>112014.77</v>
      </c>
      <c r="I31" s="47"/>
    </row>
    <row r="32" spans="1:9" x14ac:dyDescent="0.25">
      <c r="A32" s="48"/>
      <c r="B32" s="49"/>
      <c r="C32" s="49"/>
      <c r="D32" s="49"/>
      <c r="E32" s="49"/>
      <c r="F32" s="49"/>
      <c r="G32" s="50"/>
      <c r="H32" s="48"/>
      <c r="I32" s="50"/>
    </row>
    <row r="33" spans="1:9" x14ac:dyDescent="0.25">
      <c r="A33" s="15" t="s">
        <v>67</v>
      </c>
      <c r="B33" s="16"/>
      <c r="C33" s="16"/>
      <c r="D33" s="16"/>
      <c r="E33" s="16"/>
      <c r="F33" s="16"/>
      <c r="G33" s="17"/>
      <c r="H33" s="18">
        <f>H4+H10-H28</f>
        <v>66270.760000000009</v>
      </c>
      <c r="I33" s="24"/>
    </row>
    <row r="34" spans="1:9" x14ac:dyDescent="0.25">
      <c r="A34" s="15" t="s">
        <v>107</v>
      </c>
      <c r="B34" s="16"/>
      <c r="C34" s="16"/>
      <c r="D34" s="16"/>
      <c r="E34" s="16"/>
      <c r="F34" s="16"/>
      <c r="G34" s="17"/>
      <c r="H34" s="18">
        <f>H6+H7+H8-H30</f>
        <v>86803.53</v>
      </c>
      <c r="I34" s="19"/>
    </row>
    <row r="35" spans="1:9" x14ac:dyDescent="0.25">
      <c r="A35" s="20"/>
      <c r="B35" s="21"/>
      <c r="C35" s="21"/>
      <c r="D35" s="21"/>
      <c r="E35" s="21"/>
      <c r="F35" s="21"/>
      <c r="G35" s="22"/>
      <c r="H35" s="23"/>
      <c r="I35" s="24"/>
    </row>
    <row r="36" spans="1:9" x14ac:dyDescent="0.25">
      <c r="A36" s="26" t="s">
        <v>15</v>
      </c>
      <c r="B36" s="27"/>
      <c r="C36" s="27"/>
      <c r="D36" s="27"/>
      <c r="E36" s="27"/>
      <c r="F36" s="27"/>
      <c r="G36" s="28"/>
      <c r="H36" s="29"/>
      <c r="I36" s="30"/>
    </row>
    <row r="37" spans="1:9" x14ac:dyDescent="0.25">
      <c r="A37" s="31" t="s">
        <v>16</v>
      </c>
      <c r="B37" s="32"/>
      <c r="C37" s="32"/>
      <c r="D37" s="32"/>
      <c r="E37" s="32"/>
      <c r="F37" s="32"/>
      <c r="G37" s="33"/>
      <c r="H37" s="34">
        <v>7.5</v>
      </c>
      <c r="I37" s="35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8"/>
      <c r="H38" s="39">
        <f>H10/H28*H37</f>
        <v>9.522839161638176</v>
      </c>
      <c r="I38" s="40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A1:I1"/>
    <mergeCell ref="C2:F2"/>
    <mergeCell ref="A3:G3"/>
    <mergeCell ref="H3:I3"/>
    <mergeCell ref="A4:G4"/>
    <mergeCell ref="H4:I4"/>
    <mergeCell ref="A13:G13"/>
    <mergeCell ref="H13:I13"/>
    <mergeCell ref="A20:G20"/>
    <mergeCell ref="H20:I20"/>
    <mergeCell ref="A7:G7"/>
    <mergeCell ref="H7:I7"/>
    <mergeCell ref="A8:G8"/>
    <mergeCell ref="H8:I8"/>
    <mergeCell ref="A10:G10"/>
    <mergeCell ref="H10:I10"/>
    <mergeCell ref="A11:G11"/>
    <mergeCell ref="H11:I11"/>
    <mergeCell ref="A12:G12"/>
    <mergeCell ref="H12:I12"/>
    <mergeCell ref="A14:G14"/>
    <mergeCell ref="H14:I14"/>
    <mergeCell ref="A5:G5"/>
    <mergeCell ref="H5:I5"/>
    <mergeCell ref="A6:G6"/>
    <mergeCell ref="H6:I6"/>
    <mergeCell ref="A9:G9"/>
    <mergeCell ref="H9:I9"/>
    <mergeCell ref="A19:G19"/>
    <mergeCell ref="H19:I19"/>
    <mergeCell ref="A21:G21"/>
    <mergeCell ref="H21:I21"/>
    <mergeCell ref="A25:G25"/>
    <mergeCell ref="H25:I25"/>
    <mergeCell ref="A22:G22"/>
    <mergeCell ref="H22:I22"/>
    <mergeCell ref="A23:G23"/>
    <mergeCell ref="H23:I23"/>
    <mergeCell ref="A24:G24"/>
    <mergeCell ref="H24:I24"/>
    <mergeCell ref="A15:G16"/>
    <mergeCell ref="H15:I16"/>
    <mergeCell ref="A17:G17"/>
    <mergeCell ref="H17:I17"/>
    <mergeCell ref="A18:G18"/>
    <mergeCell ref="H18:I18"/>
    <mergeCell ref="A33:G33"/>
    <mergeCell ref="H33:I33"/>
    <mergeCell ref="A26:G26"/>
    <mergeCell ref="H26:I26"/>
    <mergeCell ref="A31:G31"/>
    <mergeCell ref="H31:I31"/>
    <mergeCell ref="A32:G32"/>
    <mergeCell ref="H32:I32"/>
    <mergeCell ref="A30:G30"/>
    <mergeCell ref="H30:I30"/>
    <mergeCell ref="A29:G29"/>
    <mergeCell ref="H29:I29"/>
    <mergeCell ref="A28:G28"/>
    <mergeCell ref="H28:I28"/>
    <mergeCell ref="A27:G27"/>
    <mergeCell ref="H27:I27"/>
    <mergeCell ref="A34:G34"/>
    <mergeCell ref="H34:I34"/>
    <mergeCell ref="A35:G35"/>
    <mergeCell ref="H35:I35"/>
    <mergeCell ref="A41:C41"/>
    <mergeCell ref="G41:I41"/>
    <mergeCell ref="A36:G36"/>
    <mergeCell ref="H36:I36"/>
    <mergeCell ref="A37:G37"/>
    <mergeCell ref="H37:I37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3" workbookViewId="0">
      <selection activeCell="H28" sqref="H28:I28"/>
    </sheetView>
  </sheetViews>
  <sheetFormatPr defaultRowHeight="15" x14ac:dyDescent="0.25"/>
  <sheetData>
    <row r="1" spans="1:11" ht="18.75" x14ac:dyDescent="0.3">
      <c r="A1" s="95" t="s">
        <v>37</v>
      </c>
      <c r="B1" s="95"/>
      <c r="C1" s="95"/>
      <c r="D1" s="95"/>
      <c r="E1" s="95"/>
      <c r="F1" s="95"/>
      <c r="G1" s="95"/>
      <c r="H1" s="95"/>
      <c r="I1" s="95"/>
    </row>
    <row r="2" spans="1:11" ht="15.75" thickBot="1" x14ac:dyDescent="0.3">
      <c r="C2" s="103" t="s">
        <v>64</v>
      </c>
      <c r="D2" s="103"/>
      <c r="E2" s="103"/>
      <c r="F2" s="103"/>
    </row>
    <row r="3" spans="1:11" ht="15.75" thickBot="1" x14ac:dyDescent="0.3">
      <c r="A3" s="51"/>
      <c r="B3" s="52"/>
      <c r="C3" s="52"/>
      <c r="D3" s="52"/>
      <c r="E3" s="52"/>
      <c r="F3" s="52"/>
      <c r="G3" s="52"/>
      <c r="H3" s="97" t="s">
        <v>2</v>
      </c>
      <c r="I3" s="98"/>
    </row>
    <row r="4" spans="1:11" x14ac:dyDescent="0.25">
      <c r="A4" s="15" t="s">
        <v>75</v>
      </c>
      <c r="B4" s="16"/>
      <c r="C4" s="16"/>
      <c r="D4" s="16"/>
      <c r="E4" s="16"/>
      <c r="F4" s="16"/>
      <c r="G4" s="16"/>
      <c r="H4" s="99">
        <v>42660.9</v>
      </c>
      <c r="I4" s="100"/>
    </row>
    <row r="5" spans="1:11" x14ac:dyDescent="0.25">
      <c r="A5" s="23"/>
      <c r="B5" s="102"/>
      <c r="C5" s="102"/>
      <c r="D5" s="102"/>
      <c r="E5" s="102"/>
      <c r="F5" s="102"/>
      <c r="G5" s="24"/>
      <c r="H5" s="23"/>
      <c r="I5" s="24"/>
    </row>
    <row r="6" spans="1:11" x14ac:dyDescent="0.25">
      <c r="A6" s="15" t="s">
        <v>83</v>
      </c>
      <c r="B6" s="16"/>
      <c r="C6" s="16"/>
      <c r="D6" s="16"/>
      <c r="E6" s="16"/>
      <c r="F6" s="16"/>
      <c r="G6" s="16"/>
      <c r="H6" s="23">
        <v>80665.59</v>
      </c>
      <c r="I6" s="24"/>
    </row>
    <row r="7" spans="1:11" x14ac:dyDescent="0.25">
      <c r="A7" s="77" t="s">
        <v>108</v>
      </c>
      <c r="B7" s="78"/>
      <c r="C7" s="78"/>
      <c r="D7" s="78"/>
      <c r="E7" s="78"/>
      <c r="F7" s="78"/>
      <c r="G7" s="150"/>
      <c r="H7" s="34">
        <v>23892.6</v>
      </c>
      <c r="I7" s="35"/>
    </row>
    <row r="8" spans="1:11" x14ac:dyDescent="0.25">
      <c r="A8" s="69" t="s">
        <v>56</v>
      </c>
      <c r="B8" s="70"/>
      <c r="C8" s="70"/>
      <c r="D8" s="70"/>
      <c r="E8" s="70"/>
      <c r="F8" s="70"/>
      <c r="G8" s="71"/>
      <c r="H8" s="75">
        <v>300</v>
      </c>
      <c r="I8" s="76"/>
    </row>
    <row r="9" spans="1:11" ht="15.75" thickBot="1" x14ac:dyDescent="0.3">
      <c r="A9" s="69"/>
      <c r="B9" s="70"/>
      <c r="C9" s="70"/>
      <c r="D9" s="70"/>
      <c r="E9" s="70"/>
      <c r="F9" s="70"/>
      <c r="G9" s="114"/>
      <c r="H9" s="67"/>
      <c r="I9" s="68"/>
    </row>
    <row r="10" spans="1:11" ht="15.75" thickBot="1" x14ac:dyDescent="0.3">
      <c r="A10" s="54" t="s">
        <v>106</v>
      </c>
      <c r="B10" s="55"/>
      <c r="C10" s="55"/>
      <c r="D10" s="55"/>
      <c r="E10" s="55"/>
      <c r="F10" s="55"/>
      <c r="G10" s="149"/>
      <c r="H10" s="176">
        <f>H11+H12+H13+H14+H15+H17+H18+H20+H21+H22+H23+H24+H25+H26+H27</f>
        <v>74556.03</v>
      </c>
      <c r="I10" s="177"/>
    </row>
    <row r="11" spans="1:11" x14ac:dyDescent="0.25">
      <c r="A11" s="90" t="s">
        <v>62</v>
      </c>
      <c r="B11" s="91"/>
      <c r="C11" s="91"/>
      <c r="D11" s="91"/>
      <c r="E11" s="91"/>
      <c r="F11" s="91"/>
      <c r="G11" s="91"/>
      <c r="H11" s="123">
        <v>2632</v>
      </c>
      <c r="I11" s="124"/>
      <c r="K11" s="3"/>
    </row>
    <row r="12" spans="1:11" x14ac:dyDescent="0.25">
      <c r="A12" s="69" t="s">
        <v>4</v>
      </c>
      <c r="B12" s="70"/>
      <c r="C12" s="70"/>
      <c r="D12" s="70"/>
      <c r="E12" s="70"/>
      <c r="F12" s="70"/>
      <c r="G12" s="114"/>
      <c r="H12" s="67"/>
      <c r="I12" s="68"/>
    </row>
    <row r="13" spans="1:11" x14ac:dyDescent="0.25">
      <c r="A13" s="69" t="s">
        <v>5</v>
      </c>
      <c r="B13" s="70"/>
      <c r="C13" s="70"/>
      <c r="D13" s="70"/>
      <c r="E13" s="70"/>
      <c r="F13" s="70"/>
      <c r="G13" s="114"/>
      <c r="H13" s="67"/>
      <c r="I13" s="68"/>
    </row>
    <row r="14" spans="1:11" x14ac:dyDescent="0.25">
      <c r="A14" s="69" t="s">
        <v>6</v>
      </c>
      <c r="B14" s="70"/>
      <c r="C14" s="70"/>
      <c r="D14" s="70"/>
      <c r="E14" s="70"/>
      <c r="F14" s="70"/>
      <c r="G14" s="114"/>
      <c r="H14" s="67">
        <v>704.76</v>
      </c>
      <c r="I14" s="68"/>
    </row>
    <row r="15" spans="1:11" x14ac:dyDescent="0.25">
      <c r="A15" s="64" t="s">
        <v>7</v>
      </c>
      <c r="B15" s="65"/>
      <c r="C15" s="65"/>
      <c r="D15" s="65"/>
      <c r="E15" s="65"/>
      <c r="F15" s="65"/>
      <c r="G15" s="148"/>
      <c r="H15" s="67"/>
      <c r="I15" s="68"/>
    </row>
    <row r="16" spans="1:11" x14ac:dyDescent="0.25">
      <c r="A16" s="64"/>
      <c r="B16" s="65"/>
      <c r="C16" s="65"/>
      <c r="D16" s="65"/>
      <c r="E16" s="65"/>
      <c r="F16" s="65"/>
      <c r="G16" s="148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114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147"/>
      <c r="H18" s="67">
        <v>0</v>
      </c>
      <c r="I18" s="68"/>
    </row>
    <row r="19" spans="1:9" x14ac:dyDescent="0.25">
      <c r="A19" s="69" t="s">
        <v>55</v>
      </c>
      <c r="B19" s="70"/>
      <c r="C19" s="70"/>
      <c r="D19" s="70"/>
      <c r="E19" s="70"/>
      <c r="F19" s="70"/>
      <c r="G19" s="114"/>
      <c r="H19" s="29">
        <v>0</v>
      </c>
      <c r="I19" s="30"/>
    </row>
    <row r="20" spans="1:9" x14ac:dyDescent="0.25">
      <c r="A20" s="81" t="s">
        <v>10</v>
      </c>
      <c r="B20" s="82"/>
      <c r="C20" s="82"/>
      <c r="D20" s="82"/>
      <c r="E20" s="82"/>
      <c r="F20" s="82"/>
      <c r="G20" s="82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2"/>
      <c r="H21" s="75">
        <v>1650.72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2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2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2"/>
      <c r="H24" s="75">
        <v>11138.61</v>
      </c>
      <c r="I24" s="76"/>
    </row>
    <row r="25" spans="1:9" x14ac:dyDescent="0.25">
      <c r="A25" s="31" t="s">
        <v>53</v>
      </c>
      <c r="B25" s="32"/>
      <c r="C25" s="32"/>
      <c r="D25" s="32"/>
      <c r="E25" s="32"/>
      <c r="F25" s="32"/>
      <c r="G25" s="32"/>
      <c r="H25" s="29">
        <v>41470.58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2"/>
      <c r="H26" s="41">
        <v>12814.41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0"/>
      <c r="H27" s="62">
        <v>809.11</v>
      </c>
      <c r="I27" s="63"/>
    </row>
    <row r="28" spans="1:9" s="3" customFormat="1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57">
        <v>55294.32</v>
      </c>
      <c r="I28" s="58"/>
    </row>
    <row r="29" spans="1:9" ht="15.75" thickBot="1" x14ac:dyDescent="0.3">
      <c r="A29" s="107"/>
      <c r="B29" s="108"/>
      <c r="C29" s="108"/>
      <c r="D29" s="108"/>
      <c r="E29" s="108"/>
      <c r="F29" s="108"/>
      <c r="G29" s="109"/>
      <c r="H29" s="107"/>
      <c r="I29" s="109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4"/>
      <c r="H30" s="46">
        <v>0</v>
      </c>
      <c r="I30" s="98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4"/>
      <c r="H31" s="178">
        <f>H10+H30</f>
        <v>74556.03</v>
      </c>
      <c r="I31" s="179"/>
    </row>
    <row r="32" spans="1:9" x14ac:dyDescent="0.25">
      <c r="A32" s="48"/>
      <c r="B32" s="49"/>
      <c r="C32" s="49"/>
      <c r="D32" s="49"/>
      <c r="E32" s="49"/>
      <c r="F32" s="49"/>
      <c r="G32" s="49"/>
      <c r="H32" s="119"/>
      <c r="I32" s="120"/>
    </row>
    <row r="33" spans="1:9" x14ac:dyDescent="0.25">
      <c r="A33" s="15" t="s">
        <v>74</v>
      </c>
      <c r="B33" s="16"/>
      <c r="C33" s="16"/>
      <c r="D33" s="16"/>
      <c r="E33" s="16"/>
      <c r="F33" s="16"/>
      <c r="G33" s="16"/>
      <c r="H33" s="115">
        <f>H4+H10-H28</f>
        <v>61922.609999999993</v>
      </c>
      <c r="I33" s="116"/>
    </row>
    <row r="34" spans="1:9" x14ac:dyDescent="0.25">
      <c r="A34" s="15" t="s">
        <v>107</v>
      </c>
      <c r="B34" s="16"/>
      <c r="C34" s="16"/>
      <c r="D34" s="16"/>
      <c r="E34" s="16"/>
      <c r="F34" s="16"/>
      <c r="G34" s="16"/>
      <c r="H34" s="18">
        <f>H6+H7+H8-H30</f>
        <v>104858.19</v>
      </c>
      <c r="I34" s="19"/>
    </row>
    <row r="35" spans="1:9" x14ac:dyDescent="0.25">
      <c r="A35" s="77"/>
      <c r="B35" s="78"/>
      <c r="C35" s="78"/>
      <c r="D35" s="78"/>
      <c r="E35" s="78"/>
      <c r="F35" s="78"/>
      <c r="G35" s="150"/>
      <c r="H35" s="23"/>
      <c r="I35" s="24"/>
    </row>
    <row r="36" spans="1:9" x14ac:dyDescent="0.25">
      <c r="A36" s="69" t="s">
        <v>15</v>
      </c>
      <c r="B36" s="70"/>
      <c r="C36" s="70"/>
      <c r="D36" s="70"/>
      <c r="E36" s="70"/>
      <c r="F36" s="70"/>
      <c r="G36" s="114"/>
      <c r="H36" s="67"/>
      <c r="I36" s="68"/>
    </row>
    <row r="37" spans="1:9" x14ac:dyDescent="0.25">
      <c r="A37" s="31" t="s">
        <v>16</v>
      </c>
      <c r="B37" s="32"/>
      <c r="C37" s="32"/>
      <c r="D37" s="32"/>
      <c r="E37" s="32"/>
      <c r="F37" s="32"/>
      <c r="G37" s="32"/>
      <c r="H37" s="18">
        <v>8.1</v>
      </c>
      <c r="I37" s="19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7"/>
      <c r="H38" s="117">
        <f>H10/H28*H37</f>
        <v>10.921625277243665</v>
      </c>
      <c r="I38" s="118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A38:G38"/>
    <mergeCell ref="H38:I38"/>
    <mergeCell ref="A41:C41"/>
    <mergeCell ref="G41:I41"/>
    <mergeCell ref="A8:G8"/>
    <mergeCell ref="H8:I8"/>
    <mergeCell ref="H19:I19"/>
    <mergeCell ref="A35:G35"/>
    <mergeCell ref="H35:I35"/>
    <mergeCell ref="A36:G36"/>
    <mergeCell ref="H36:I36"/>
    <mergeCell ref="A37:G37"/>
    <mergeCell ref="H37:I37"/>
    <mergeCell ref="A34:G34"/>
    <mergeCell ref="H34:I34"/>
    <mergeCell ref="A31:G31"/>
    <mergeCell ref="H31:I31"/>
    <mergeCell ref="A32:G32"/>
    <mergeCell ref="H32:I32"/>
    <mergeCell ref="A33:G33"/>
    <mergeCell ref="H33:I33"/>
    <mergeCell ref="A29:G29"/>
    <mergeCell ref="H29:I29"/>
    <mergeCell ref="A30:G30"/>
    <mergeCell ref="H30:I30"/>
    <mergeCell ref="A25:G25"/>
    <mergeCell ref="H25:I25"/>
    <mergeCell ref="A26:G26"/>
    <mergeCell ref="H26:I26"/>
    <mergeCell ref="A27:G27"/>
    <mergeCell ref="H27:I27"/>
    <mergeCell ref="A22:G22"/>
    <mergeCell ref="H22:I22"/>
    <mergeCell ref="A23:G23"/>
    <mergeCell ref="H23:I23"/>
    <mergeCell ref="A24:G24"/>
    <mergeCell ref="H24:I24"/>
    <mergeCell ref="A20:G20"/>
    <mergeCell ref="H20:I20"/>
    <mergeCell ref="A21:G21"/>
    <mergeCell ref="H21:I21"/>
    <mergeCell ref="A19:G19"/>
    <mergeCell ref="A12:G12"/>
    <mergeCell ref="H12:I12"/>
    <mergeCell ref="A13:G13"/>
    <mergeCell ref="H13:I13"/>
    <mergeCell ref="A18:G18"/>
    <mergeCell ref="H18:I18"/>
    <mergeCell ref="A7:G7"/>
    <mergeCell ref="H7:I7"/>
    <mergeCell ref="A9:G9"/>
    <mergeCell ref="H9:I9"/>
    <mergeCell ref="A28:G28"/>
    <mergeCell ref="H28:I28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L15" sqref="L15"/>
    </sheetView>
  </sheetViews>
  <sheetFormatPr defaultRowHeight="15" x14ac:dyDescent="0.25"/>
  <sheetData>
    <row r="1" spans="1:9" ht="18.75" x14ac:dyDescent="0.3">
      <c r="A1" s="95" t="s">
        <v>32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84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77" t="s">
        <v>87</v>
      </c>
      <c r="B4" s="78"/>
      <c r="C4" s="78"/>
      <c r="D4" s="78"/>
      <c r="E4" s="78"/>
      <c r="F4" s="78"/>
      <c r="G4" s="150"/>
      <c r="H4" s="151">
        <v>31265.48</v>
      </c>
      <c r="I4" s="152"/>
    </row>
    <row r="5" spans="1:9" x14ac:dyDescent="0.25">
      <c r="A5" s="29"/>
      <c r="B5" s="80"/>
      <c r="C5" s="80"/>
      <c r="D5" s="80"/>
      <c r="E5" s="80"/>
      <c r="F5" s="80"/>
      <c r="G5" s="30"/>
      <c r="H5" s="23"/>
      <c r="I5" s="24"/>
    </row>
    <row r="6" spans="1:9" x14ac:dyDescent="0.25">
      <c r="A6" s="15" t="s">
        <v>86</v>
      </c>
      <c r="B6" s="16"/>
      <c r="C6" s="16"/>
      <c r="D6" s="16"/>
      <c r="E6" s="16"/>
      <c r="F6" s="16"/>
      <c r="G6" s="17"/>
      <c r="H6" s="153">
        <v>154005.65</v>
      </c>
      <c r="I6" s="172"/>
    </row>
    <row r="7" spans="1:9" x14ac:dyDescent="0.25">
      <c r="A7" s="15" t="s">
        <v>108</v>
      </c>
      <c r="B7" s="16"/>
      <c r="C7" s="16"/>
      <c r="D7" s="16"/>
      <c r="E7" s="16"/>
      <c r="F7" s="16"/>
      <c r="G7" s="17"/>
      <c r="H7" s="23">
        <v>9392.58</v>
      </c>
      <c r="I7" s="24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29">
        <v>0</v>
      </c>
      <c r="I8" s="30"/>
    </row>
    <row r="9" spans="1:9" ht="15.75" thickBot="1" x14ac:dyDescent="0.3">
      <c r="A9" s="69"/>
      <c r="B9" s="70"/>
      <c r="C9" s="70"/>
      <c r="D9" s="70"/>
      <c r="E9" s="70"/>
      <c r="F9" s="70"/>
      <c r="G9" s="71"/>
      <c r="H9" s="67"/>
      <c r="I9" s="68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56"/>
      <c r="H10" s="88">
        <f>H11+H12+H13+H14+H15+H17+H18+H20+H21+H22+H23+H24+H25+H26+H27</f>
        <v>94411.63</v>
      </c>
      <c r="I10" s="138"/>
    </row>
    <row r="11" spans="1:9" x14ac:dyDescent="0.25">
      <c r="A11" s="90" t="s">
        <v>62</v>
      </c>
      <c r="B11" s="91"/>
      <c r="C11" s="91"/>
      <c r="D11" s="91"/>
      <c r="E11" s="91"/>
      <c r="F11" s="91"/>
      <c r="G11" s="92"/>
      <c r="H11" s="93">
        <v>0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71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71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66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66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71"/>
      <c r="H17" s="67"/>
      <c r="I17" s="68"/>
    </row>
    <row r="18" spans="1:9" x14ac:dyDescent="0.25">
      <c r="A18" s="201" t="s">
        <v>0</v>
      </c>
      <c r="B18" s="202"/>
      <c r="C18" s="202"/>
      <c r="D18" s="202"/>
      <c r="E18" s="202"/>
      <c r="F18" s="202"/>
      <c r="G18" s="203"/>
      <c r="H18" s="204">
        <v>0</v>
      </c>
      <c r="I18" s="205"/>
    </row>
    <row r="19" spans="1:9" x14ac:dyDescent="0.25">
      <c r="A19" s="69" t="s">
        <v>55</v>
      </c>
      <c r="B19" s="70"/>
      <c r="C19" s="70"/>
      <c r="D19" s="70"/>
      <c r="E19" s="70"/>
      <c r="F19" s="70"/>
      <c r="G19" s="71"/>
      <c r="H19" s="197">
        <v>0</v>
      </c>
      <c r="I19" s="198"/>
    </row>
    <row r="20" spans="1:9" x14ac:dyDescent="0.25">
      <c r="A20" s="206" t="s">
        <v>10</v>
      </c>
      <c r="B20" s="207"/>
      <c r="C20" s="207"/>
      <c r="D20" s="207"/>
      <c r="E20" s="207"/>
      <c r="F20" s="207"/>
      <c r="G20" s="208"/>
      <c r="H20" s="193"/>
      <c r="I20" s="194"/>
    </row>
    <row r="21" spans="1:9" x14ac:dyDescent="0.25">
      <c r="A21" s="31" t="s">
        <v>11</v>
      </c>
      <c r="B21" s="32"/>
      <c r="C21" s="32"/>
      <c r="D21" s="32"/>
      <c r="E21" s="32"/>
      <c r="F21" s="32"/>
      <c r="G21" s="33"/>
      <c r="H21" s="199">
        <v>2923.15</v>
      </c>
      <c r="I21" s="200"/>
    </row>
    <row r="22" spans="1:9" x14ac:dyDescent="0.25">
      <c r="A22" s="31" t="s">
        <v>17</v>
      </c>
      <c r="B22" s="32"/>
      <c r="C22" s="32"/>
      <c r="D22" s="32"/>
      <c r="E22" s="32"/>
      <c r="F22" s="32"/>
      <c r="G22" s="33"/>
      <c r="H22" s="193">
        <v>3335.84</v>
      </c>
      <c r="I22" s="194"/>
    </row>
    <row r="23" spans="1:9" x14ac:dyDescent="0.25">
      <c r="A23" s="31" t="s">
        <v>18</v>
      </c>
      <c r="B23" s="32"/>
      <c r="C23" s="32"/>
      <c r="D23" s="32"/>
      <c r="E23" s="32"/>
      <c r="F23" s="32"/>
      <c r="G23" s="33"/>
      <c r="H23" s="193"/>
      <c r="I23" s="194"/>
    </row>
    <row r="24" spans="1:9" x14ac:dyDescent="0.25">
      <c r="A24" s="31" t="s">
        <v>12</v>
      </c>
      <c r="B24" s="32"/>
      <c r="C24" s="32"/>
      <c r="D24" s="32"/>
      <c r="E24" s="32"/>
      <c r="F24" s="32"/>
      <c r="G24" s="33"/>
      <c r="H24" s="193">
        <v>15516.9</v>
      </c>
      <c r="I24" s="194"/>
    </row>
    <row r="25" spans="1:9" x14ac:dyDescent="0.25">
      <c r="A25" s="31" t="s">
        <v>53</v>
      </c>
      <c r="B25" s="32"/>
      <c r="C25" s="32"/>
      <c r="D25" s="32"/>
      <c r="E25" s="32"/>
      <c r="F25" s="32"/>
      <c r="G25" s="33"/>
      <c r="H25" s="195">
        <v>54332.98</v>
      </c>
      <c r="I25" s="196"/>
    </row>
    <row r="26" spans="1:9" x14ac:dyDescent="0.25">
      <c r="A26" s="31" t="s">
        <v>13</v>
      </c>
      <c r="B26" s="32"/>
      <c r="C26" s="32"/>
      <c r="D26" s="32"/>
      <c r="E26" s="32"/>
      <c r="F26" s="32"/>
      <c r="G26" s="33"/>
      <c r="H26" s="197">
        <v>16788.89</v>
      </c>
      <c r="I26" s="198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1"/>
      <c r="H27" s="183">
        <v>809.11</v>
      </c>
      <c r="I27" s="184"/>
    </row>
    <row r="28" spans="1:9" s="3" customFormat="1" ht="15.75" thickBot="1" x14ac:dyDescent="0.3">
      <c r="A28" s="54" t="s">
        <v>1</v>
      </c>
      <c r="B28" s="55"/>
      <c r="C28" s="55"/>
      <c r="D28" s="55"/>
      <c r="E28" s="55"/>
      <c r="F28" s="55"/>
      <c r="G28" s="56"/>
      <c r="H28" s="57">
        <v>84533.33</v>
      </c>
      <c r="I28" s="58"/>
    </row>
    <row r="29" spans="1:9" ht="15.75" thickBot="1" x14ac:dyDescent="0.3">
      <c r="A29" s="10"/>
      <c r="B29" s="11"/>
      <c r="C29" s="11"/>
      <c r="D29" s="11"/>
      <c r="E29" s="11"/>
      <c r="F29" s="11"/>
      <c r="G29" s="12"/>
      <c r="H29" s="13"/>
      <c r="I29" s="14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5"/>
      <c r="H30" s="46">
        <f>H31+H32</f>
        <v>275000</v>
      </c>
      <c r="I30" s="47"/>
    </row>
    <row r="31" spans="1:9" x14ac:dyDescent="0.25">
      <c r="A31" s="185" t="s">
        <v>116</v>
      </c>
      <c r="B31" s="186"/>
      <c r="C31" s="186"/>
      <c r="D31" s="186"/>
      <c r="E31" s="186"/>
      <c r="F31" s="186"/>
      <c r="G31" s="187"/>
      <c r="H31" s="188">
        <v>45000</v>
      </c>
      <c r="I31" s="189"/>
    </row>
    <row r="32" spans="1:9" ht="15.75" thickBot="1" x14ac:dyDescent="0.3">
      <c r="A32" s="190" t="s">
        <v>116</v>
      </c>
      <c r="B32" s="191"/>
      <c r="C32" s="191"/>
      <c r="D32" s="191"/>
      <c r="E32" s="191"/>
      <c r="F32" s="191"/>
      <c r="G32" s="192"/>
      <c r="H32" s="75">
        <v>230000</v>
      </c>
      <c r="I32" s="76"/>
    </row>
    <row r="33" spans="1:9" ht="15.75" thickBot="1" x14ac:dyDescent="0.3">
      <c r="A33" s="43" t="s">
        <v>14</v>
      </c>
      <c r="B33" s="44"/>
      <c r="C33" s="44"/>
      <c r="D33" s="44"/>
      <c r="E33" s="44"/>
      <c r="F33" s="44"/>
      <c r="G33" s="45"/>
      <c r="H33" s="46">
        <f>H10+H30</f>
        <v>369411.63</v>
      </c>
      <c r="I33" s="47"/>
    </row>
    <row r="34" spans="1:9" x14ac:dyDescent="0.25">
      <c r="A34" s="99"/>
      <c r="B34" s="155"/>
      <c r="C34" s="155"/>
      <c r="D34" s="155"/>
      <c r="E34" s="155"/>
      <c r="F34" s="155"/>
      <c r="G34" s="100"/>
      <c r="H34" s="48"/>
      <c r="I34" s="50"/>
    </row>
    <row r="35" spans="1:9" x14ac:dyDescent="0.25">
      <c r="A35" s="77" t="s">
        <v>88</v>
      </c>
      <c r="B35" s="78"/>
      <c r="C35" s="78"/>
      <c r="D35" s="78"/>
      <c r="E35" s="78"/>
      <c r="F35" s="78"/>
      <c r="G35" s="150"/>
      <c r="H35" s="18">
        <f>H4+H10-H28</f>
        <v>41143.78</v>
      </c>
      <c r="I35" s="19"/>
    </row>
    <row r="36" spans="1:9" x14ac:dyDescent="0.25">
      <c r="A36" s="15" t="s">
        <v>115</v>
      </c>
      <c r="B36" s="16"/>
      <c r="C36" s="16"/>
      <c r="D36" s="16"/>
      <c r="E36" s="16"/>
      <c r="F36" s="16"/>
      <c r="G36" s="17"/>
      <c r="H36" s="18">
        <f>H6-H7-H8+H30</f>
        <v>419613.07</v>
      </c>
      <c r="I36" s="19"/>
    </row>
    <row r="37" spans="1:9" x14ac:dyDescent="0.25">
      <c r="A37" s="180"/>
      <c r="B37" s="181"/>
      <c r="C37" s="181"/>
      <c r="D37" s="181"/>
      <c r="E37" s="181"/>
      <c r="F37" s="181"/>
      <c r="G37" s="182"/>
      <c r="H37" s="29"/>
      <c r="I37" s="30"/>
    </row>
    <row r="38" spans="1:9" x14ac:dyDescent="0.25">
      <c r="A38" s="77" t="s">
        <v>15</v>
      </c>
      <c r="B38" s="78"/>
      <c r="C38" s="78"/>
      <c r="D38" s="78"/>
      <c r="E38" s="78"/>
      <c r="F38" s="78"/>
      <c r="G38" s="79"/>
      <c r="H38" s="67"/>
      <c r="I38" s="68"/>
    </row>
    <row r="39" spans="1:9" x14ac:dyDescent="0.25">
      <c r="A39" s="31" t="s">
        <v>16</v>
      </c>
      <c r="B39" s="32"/>
      <c r="C39" s="32"/>
      <c r="D39" s="32"/>
      <c r="E39" s="32"/>
      <c r="F39" s="32"/>
      <c r="G39" s="33"/>
      <c r="H39" s="34">
        <v>9</v>
      </c>
      <c r="I39" s="35"/>
    </row>
    <row r="40" spans="1:9" ht="15.75" thickBot="1" x14ac:dyDescent="0.3">
      <c r="A40" s="36" t="s">
        <v>60</v>
      </c>
      <c r="B40" s="37"/>
      <c r="C40" s="37"/>
      <c r="D40" s="37"/>
      <c r="E40" s="37"/>
      <c r="F40" s="37"/>
      <c r="G40" s="38"/>
      <c r="H40" s="117">
        <f>H10/H28*H39</f>
        <v>10.05171179225993</v>
      </c>
      <c r="I40" s="118"/>
    </row>
    <row r="43" spans="1:9" x14ac:dyDescent="0.25">
      <c r="A43" s="25" t="s">
        <v>19</v>
      </c>
      <c r="B43" s="25"/>
      <c r="C43" s="25"/>
      <c r="G43" s="25" t="s">
        <v>20</v>
      </c>
      <c r="H43" s="25"/>
      <c r="I43" s="25"/>
    </row>
  </sheetData>
  <mergeCells count="76">
    <mergeCell ref="A1:I1"/>
    <mergeCell ref="C2:F2"/>
    <mergeCell ref="A3:G3"/>
    <mergeCell ref="H3:I3"/>
    <mergeCell ref="A6:G6"/>
    <mergeCell ref="H4:I4"/>
    <mergeCell ref="H6:I6"/>
    <mergeCell ref="H5:I5"/>
    <mergeCell ref="A4:G4"/>
    <mergeCell ref="A5:G5"/>
    <mergeCell ref="A7:G7"/>
    <mergeCell ref="H7:I7"/>
    <mergeCell ref="A9:G9"/>
    <mergeCell ref="H9:I9"/>
    <mergeCell ref="A8:G8"/>
    <mergeCell ref="H8:I8"/>
    <mergeCell ref="A17:G17"/>
    <mergeCell ref="H17:I17"/>
    <mergeCell ref="A18:G18"/>
    <mergeCell ref="H18:I18"/>
    <mergeCell ref="A20:G20"/>
    <mergeCell ref="H20:I20"/>
    <mergeCell ref="H19:I19"/>
    <mergeCell ref="A19:G19"/>
    <mergeCell ref="A10:G10"/>
    <mergeCell ref="H10:I10"/>
    <mergeCell ref="A14:G14"/>
    <mergeCell ref="H14:I14"/>
    <mergeCell ref="A15:G16"/>
    <mergeCell ref="H15:I16"/>
    <mergeCell ref="A11:G11"/>
    <mergeCell ref="H11:I11"/>
    <mergeCell ref="A12:G12"/>
    <mergeCell ref="H12:I12"/>
    <mergeCell ref="A13:G13"/>
    <mergeCell ref="H13:I13"/>
    <mergeCell ref="A22:G22"/>
    <mergeCell ref="H22:I22"/>
    <mergeCell ref="A23:G23"/>
    <mergeCell ref="H23:I23"/>
    <mergeCell ref="A21:G21"/>
    <mergeCell ref="H21:I21"/>
    <mergeCell ref="A24:G24"/>
    <mergeCell ref="H24:I24"/>
    <mergeCell ref="A25:G25"/>
    <mergeCell ref="H25:I25"/>
    <mergeCell ref="A26:G26"/>
    <mergeCell ref="H26:I26"/>
    <mergeCell ref="A27:G27"/>
    <mergeCell ref="H27:I27"/>
    <mergeCell ref="A34:G34"/>
    <mergeCell ref="H34:I34"/>
    <mergeCell ref="A30:G30"/>
    <mergeCell ref="H30:I30"/>
    <mergeCell ref="A31:G31"/>
    <mergeCell ref="H31:I31"/>
    <mergeCell ref="A32:G32"/>
    <mergeCell ref="H32:I32"/>
    <mergeCell ref="A33:G33"/>
    <mergeCell ref="H33:I33"/>
    <mergeCell ref="A28:G28"/>
    <mergeCell ref="H28:I28"/>
    <mergeCell ref="A35:G35"/>
    <mergeCell ref="H35:I35"/>
    <mergeCell ref="A36:G36"/>
    <mergeCell ref="H36:I36"/>
    <mergeCell ref="A43:C43"/>
    <mergeCell ref="G43:I43"/>
    <mergeCell ref="A37:G37"/>
    <mergeCell ref="H37:I37"/>
    <mergeCell ref="A38:G38"/>
    <mergeCell ref="H38:I38"/>
    <mergeCell ref="A39:G39"/>
    <mergeCell ref="H39:I39"/>
    <mergeCell ref="A40:G40"/>
    <mergeCell ref="H40:I4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7" workbookViewId="0">
      <selection activeCell="K33" sqref="K33"/>
    </sheetView>
  </sheetViews>
  <sheetFormatPr defaultRowHeight="15" x14ac:dyDescent="0.25"/>
  <sheetData>
    <row r="1" spans="1:9" ht="18.75" x14ac:dyDescent="0.3">
      <c r="A1" s="95" t="s">
        <v>38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2"/>
      <c r="H3" s="97" t="s">
        <v>2</v>
      </c>
      <c r="I3" s="98"/>
    </row>
    <row r="4" spans="1:9" x14ac:dyDescent="0.25">
      <c r="A4" s="15" t="s">
        <v>75</v>
      </c>
      <c r="B4" s="16"/>
      <c r="C4" s="16"/>
      <c r="D4" s="16"/>
      <c r="E4" s="16"/>
      <c r="F4" s="16"/>
      <c r="G4" s="16"/>
      <c r="H4" s="99">
        <v>32870.699999999997</v>
      </c>
      <c r="I4" s="100"/>
    </row>
    <row r="5" spans="1:9" x14ac:dyDescent="0.25">
      <c r="A5" s="15"/>
      <c r="B5" s="16"/>
      <c r="C5" s="16"/>
      <c r="D5" s="16"/>
      <c r="E5" s="16"/>
      <c r="F5" s="16"/>
      <c r="G5" s="16"/>
      <c r="H5" s="23"/>
      <c r="I5" s="24"/>
    </row>
    <row r="6" spans="1:9" x14ac:dyDescent="0.25">
      <c r="A6" s="15" t="s">
        <v>103</v>
      </c>
      <c r="B6" s="16"/>
      <c r="C6" s="16"/>
      <c r="D6" s="16"/>
      <c r="E6" s="16"/>
      <c r="F6" s="16"/>
      <c r="G6" s="17"/>
      <c r="H6" s="18">
        <v>63520</v>
      </c>
      <c r="I6" s="19"/>
    </row>
    <row r="7" spans="1:9" x14ac:dyDescent="0.25">
      <c r="A7" s="69" t="s">
        <v>56</v>
      </c>
      <c r="B7" s="70"/>
      <c r="C7" s="70"/>
      <c r="D7" s="70"/>
      <c r="E7" s="70"/>
      <c r="F7" s="70"/>
      <c r="G7" s="71"/>
      <c r="H7" s="86">
        <v>1020</v>
      </c>
      <c r="I7" s="87"/>
    </row>
    <row r="8" spans="1:9" ht="15.75" thickBot="1" x14ac:dyDescent="0.3">
      <c r="A8" s="29"/>
      <c r="B8" s="80"/>
      <c r="C8" s="80"/>
      <c r="D8" s="80"/>
      <c r="E8" s="80"/>
      <c r="F8" s="80"/>
      <c r="G8" s="30"/>
      <c r="H8" s="29"/>
      <c r="I8" s="30"/>
    </row>
    <row r="9" spans="1:9" ht="15.75" thickBot="1" x14ac:dyDescent="0.3">
      <c r="A9" s="54" t="s">
        <v>106</v>
      </c>
      <c r="B9" s="55"/>
      <c r="C9" s="55"/>
      <c r="D9" s="55"/>
      <c r="E9" s="55"/>
      <c r="F9" s="55"/>
      <c r="G9" s="149"/>
      <c r="H9" s="176">
        <f>H10+H11+H12+H13+H14+H16+H17+H19+H20+H21+H22+H23+H24+H25+H26+H18</f>
        <v>35960.36</v>
      </c>
      <c r="I9" s="177"/>
    </row>
    <row r="10" spans="1:9" x14ac:dyDescent="0.25">
      <c r="A10" s="90" t="s">
        <v>62</v>
      </c>
      <c r="B10" s="91"/>
      <c r="C10" s="91"/>
      <c r="D10" s="91"/>
      <c r="E10" s="91"/>
      <c r="F10" s="91"/>
      <c r="G10" s="91"/>
      <c r="H10" s="123">
        <v>455</v>
      </c>
      <c r="I10" s="124"/>
    </row>
    <row r="11" spans="1:9" x14ac:dyDescent="0.25">
      <c r="A11" s="69" t="s">
        <v>4</v>
      </c>
      <c r="B11" s="70"/>
      <c r="C11" s="70"/>
      <c r="D11" s="70"/>
      <c r="E11" s="70"/>
      <c r="F11" s="70"/>
      <c r="G11" s="114"/>
      <c r="H11" s="67"/>
      <c r="I11" s="68"/>
    </row>
    <row r="12" spans="1:9" x14ac:dyDescent="0.25">
      <c r="A12" s="69" t="s">
        <v>5</v>
      </c>
      <c r="B12" s="70"/>
      <c r="C12" s="70"/>
      <c r="D12" s="70"/>
      <c r="E12" s="70"/>
      <c r="F12" s="70"/>
      <c r="G12" s="114"/>
      <c r="H12" s="67"/>
      <c r="I12" s="68"/>
    </row>
    <row r="13" spans="1:9" x14ac:dyDescent="0.25">
      <c r="A13" s="69" t="s">
        <v>6</v>
      </c>
      <c r="B13" s="70"/>
      <c r="C13" s="70"/>
      <c r="D13" s="70"/>
      <c r="E13" s="70"/>
      <c r="F13" s="70"/>
      <c r="G13" s="114"/>
      <c r="H13" s="67">
        <v>704.76</v>
      </c>
      <c r="I13" s="68"/>
    </row>
    <row r="14" spans="1:9" x14ac:dyDescent="0.25">
      <c r="A14" s="64" t="s">
        <v>7</v>
      </c>
      <c r="B14" s="65"/>
      <c r="C14" s="65"/>
      <c r="D14" s="65"/>
      <c r="E14" s="65"/>
      <c r="F14" s="65"/>
      <c r="G14" s="148"/>
      <c r="H14" s="67"/>
      <c r="I14" s="68"/>
    </row>
    <row r="15" spans="1:9" x14ac:dyDescent="0.25">
      <c r="A15" s="64"/>
      <c r="B15" s="65"/>
      <c r="C15" s="65"/>
      <c r="D15" s="65"/>
      <c r="E15" s="65"/>
      <c r="F15" s="65"/>
      <c r="G15" s="148"/>
      <c r="H15" s="67"/>
      <c r="I15" s="68"/>
    </row>
    <row r="16" spans="1:9" x14ac:dyDescent="0.25">
      <c r="A16" s="69" t="s">
        <v>9</v>
      </c>
      <c r="B16" s="70"/>
      <c r="C16" s="70"/>
      <c r="D16" s="70"/>
      <c r="E16" s="70"/>
      <c r="F16" s="70"/>
      <c r="G16" s="114"/>
      <c r="H16" s="67"/>
      <c r="I16" s="68"/>
    </row>
    <row r="17" spans="1:9" x14ac:dyDescent="0.25">
      <c r="A17" s="72" t="s">
        <v>0</v>
      </c>
      <c r="B17" s="73"/>
      <c r="C17" s="73"/>
      <c r="D17" s="73"/>
      <c r="E17" s="73"/>
      <c r="F17" s="73"/>
      <c r="G17" s="147"/>
      <c r="H17" s="67">
        <v>0</v>
      </c>
      <c r="I17" s="68"/>
    </row>
    <row r="18" spans="1:9" x14ac:dyDescent="0.25">
      <c r="A18" s="69" t="s">
        <v>55</v>
      </c>
      <c r="B18" s="70"/>
      <c r="C18" s="70"/>
      <c r="D18" s="70"/>
      <c r="E18" s="70"/>
      <c r="F18" s="70"/>
      <c r="G18" s="114"/>
      <c r="H18" s="67">
        <v>466.65</v>
      </c>
      <c r="I18" s="68"/>
    </row>
    <row r="19" spans="1:9" x14ac:dyDescent="0.25">
      <c r="A19" s="81" t="s">
        <v>10</v>
      </c>
      <c r="B19" s="82"/>
      <c r="C19" s="82"/>
      <c r="D19" s="82"/>
      <c r="E19" s="82"/>
      <c r="F19" s="82"/>
      <c r="G19" s="82"/>
      <c r="H19" s="84"/>
      <c r="I19" s="85"/>
    </row>
    <row r="20" spans="1:9" x14ac:dyDescent="0.25">
      <c r="A20" s="31" t="s">
        <v>11</v>
      </c>
      <c r="B20" s="32"/>
      <c r="C20" s="32"/>
      <c r="D20" s="32"/>
      <c r="E20" s="32"/>
      <c r="F20" s="32"/>
      <c r="G20" s="32"/>
      <c r="H20" s="29">
        <v>825.36</v>
      </c>
      <c r="I20" s="30"/>
    </row>
    <row r="21" spans="1:9" x14ac:dyDescent="0.25">
      <c r="A21" s="31" t="s">
        <v>17</v>
      </c>
      <c r="B21" s="32"/>
      <c r="C21" s="32"/>
      <c r="D21" s="32"/>
      <c r="E21" s="32"/>
      <c r="F21" s="32"/>
      <c r="G21" s="32"/>
      <c r="H21" s="29">
        <v>3335.84</v>
      </c>
      <c r="I21" s="30"/>
    </row>
    <row r="22" spans="1:9" x14ac:dyDescent="0.25">
      <c r="A22" s="31" t="s">
        <v>18</v>
      </c>
      <c r="B22" s="32"/>
      <c r="C22" s="32"/>
      <c r="D22" s="32"/>
      <c r="E22" s="32"/>
      <c r="F22" s="32"/>
      <c r="G22" s="32"/>
      <c r="H22" s="41"/>
      <c r="I22" s="42"/>
    </row>
    <row r="23" spans="1:9" x14ac:dyDescent="0.25">
      <c r="A23" s="31" t="s">
        <v>12</v>
      </c>
      <c r="B23" s="32"/>
      <c r="C23" s="32"/>
      <c r="D23" s="32"/>
      <c r="E23" s="32"/>
      <c r="F23" s="32"/>
      <c r="G23" s="32"/>
      <c r="H23" s="75">
        <v>3696.75</v>
      </c>
      <c r="I23" s="76"/>
    </row>
    <row r="24" spans="1:9" x14ac:dyDescent="0.25">
      <c r="A24" s="31" t="s">
        <v>53</v>
      </c>
      <c r="B24" s="32"/>
      <c r="C24" s="32"/>
      <c r="D24" s="32"/>
      <c r="E24" s="32"/>
      <c r="F24" s="32"/>
      <c r="G24" s="32"/>
      <c r="H24" s="29">
        <v>19608.009999999998</v>
      </c>
      <c r="I24" s="30"/>
    </row>
    <row r="25" spans="1:9" x14ac:dyDescent="0.25">
      <c r="A25" s="31" t="s">
        <v>13</v>
      </c>
      <c r="B25" s="32"/>
      <c r="C25" s="32"/>
      <c r="D25" s="32"/>
      <c r="E25" s="32"/>
      <c r="F25" s="32"/>
      <c r="G25" s="32"/>
      <c r="H25" s="41">
        <v>6058.88</v>
      </c>
      <c r="I25" s="42"/>
    </row>
    <row r="26" spans="1:9" ht="15.75" thickBot="1" x14ac:dyDescent="0.3">
      <c r="A26" s="59" t="s">
        <v>52</v>
      </c>
      <c r="B26" s="60"/>
      <c r="C26" s="60"/>
      <c r="D26" s="60"/>
      <c r="E26" s="60"/>
      <c r="F26" s="60"/>
      <c r="G26" s="60"/>
      <c r="H26" s="62">
        <v>809.11</v>
      </c>
      <c r="I26" s="63"/>
    </row>
    <row r="27" spans="1:9" s="3" customFormat="1" ht="15.75" thickBot="1" x14ac:dyDescent="0.3">
      <c r="A27" s="54" t="s">
        <v>105</v>
      </c>
      <c r="B27" s="55"/>
      <c r="C27" s="55"/>
      <c r="D27" s="55"/>
      <c r="E27" s="55"/>
      <c r="F27" s="55"/>
      <c r="G27" s="56"/>
      <c r="H27" s="57">
        <v>17094.740000000002</v>
      </c>
      <c r="I27" s="58"/>
    </row>
    <row r="28" spans="1:9" ht="15.75" thickBot="1" x14ac:dyDescent="0.3">
      <c r="A28" s="43" t="s">
        <v>33</v>
      </c>
      <c r="B28" s="44"/>
      <c r="C28" s="44"/>
      <c r="D28" s="44"/>
      <c r="E28" s="44"/>
      <c r="F28" s="44"/>
      <c r="G28" s="44"/>
      <c r="H28" s="51"/>
      <c r="I28" s="53"/>
    </row>
    <row r="29" spans="1:9" ht="15.75" thickBot="1" x14ac:dyDescent="0.3">
      <c r="A29" s="43" t="s">
        <v>14</v>
      </c>
      <c r="B29" s="44"/>
      <c r="C29" s="44"/>
      <c r="D29" s="44"/>
      <c r="E29" s="44"/>
      <c r="F29" s="44"/>
      <c r="G29" s="44"/>
      <c r="H29" s="178">
        <f>H9+H28</f>
        <v>35960.36</v>
      </c>
      <c r="I29" s="179"/>
    </row>
    <row r="30" spans="1:9" x14ac:dyDescent="0.25">
      <c r="A30" s="48"/>
      <c r="B30" s="49"/>
      <c r="C30" s="49"/>
      <c r="D30" s="49"/>
      <c r="E30" s="49"/>
      <c r="F30" s="49"/>
      <c r="G30" s="49"/>
      <c r="H30" s="48"/>
      <c r="I30" s="50"/>
    </row>
    <row r="31" spans="1:9" x14ac:dyDescent="0.25">
      <c r="A31" s="15" t="s">
        <v>74</v>
      </c>
      <c r="B31" s="16"/>
      <c r="C31" s="16"/>
      <c r="D31" s="16"/>
      <c r="E31" s="16"/>
      <c r="F31" s="16"/>
      <c r="G31" s="16"/>
      <c r="H31" s="115">
        <f>H4+H9-H27</f>
        <v>51736.319999999992</v>
      </c>
      <c r="I31" s="116"/>
    </row>
    <row r="32" spans="1:9" x14ac:dyDescent="0.25">
      <c r="A32" s="15" t="s">
        <v>117</v>
      </c>
      <c r="B32" s="16"/>
      <c r="C32" s="16"/>
      <c r="D32" s="16"/>
      <c r="E32" s="16"/>
      <c r="F32" s="16"/>
      <c r="G32" s="16"/>
      <c r="H32" s="18">
        <f>H6-H7-H28</f>
        <v>62500</v>
      </c>
      <c r="I32" s="19"/>
    </row>
    <row r="33" spans="1:9" x14ac:dyDescent="0.25">
      <c r="A33" s="77"/>
      <c r="B33" s="78"/>
      <c r="C33" s="78"/>
      <c r="D33" s="78"/>
      <c r="E33" s="78"/>
      <c r="F33" s="78"/>
      <c r="G33" s="150"/>
      <c r="H33" s="23"/>
      <c r="I33" s="24"/>
    </row>
    <row r="34" spans="1:9" x14ac:dyDescent="0.25">
      <c r="A34" s="69" t="s">
        <v>15</v>
      </c>
      <c r="B34" s="70"/>
      <c r="C34" s="70"/>
      <c r="D34" s="70"/>
      <c r="E34" s="70"/>
      <c r="F34" s="70"/>
      <c r="G34" s="114"/>
      <c r="H34" s="67"/>
      <c r="I34" s="68"/>
    </row>
    <row r="35" spans="1:9" x14ac:dyDescent="0.25">
      <c r="A35" s="31" t="s">
        <v>16</v>
      </c>
      <c r="B35" s="32"/>
      <c r="C35" s="32"/>
      <c r="D35" s="32"/>
      <c r="E35" s="32"/>
      <c r="F35" s="32"/>
      <c r="G35" s="32"/>
      <c r="H35" s="18">
        <v>8.5</v>
      </c>
      <c r="I35" s="19"/>
    </row>
    <row r="36" spans="1:9" ht="15.75" thickBot="1" x14ac:dyDescent="0.3">
      <c r="A36" s="36" t="s">
        <v>57</v>
      </c>
      <c r="B36" s="37"/>
      <c r="C36" s="37"/>
      <c r="D36" s="37"/>
      <c r="E36" s="37"/>
      <c r="F36" s="37"/>
      <c r="G36" s="37"/>
      <c r="H36" s="117">
        <f>H9/H27*H35</f>
        <v>17.880532842266099</v>
      </c>
      <c r="I36" s="118"/>
    </row>
    <row r="39" spans="1:9" x14ac:dyDescent="0.25">
      <c r="A39" s="25" t="s">
        <v>19</v>
      </c>
      <c r="B39" s="25"/>
      <c r="C39" s="25"/>
      <c r="G39" s="25" t="s">
        <v>20</v>
      </c>
      <c r="H39" s="25"/>
      <c r="I39" s="25"/>
    </row>
  </sheetData>
  <mergeCells count="70">
    <mergeCell ref="A5:G5"/>
    <mergeCell ref="H5:I5"/>
    <mergeCell ref="A1:I1"/>
    <mergeCell ref="C2:F2"/>
    <mergeCell ref="A3:G3"/>
    <mergeCell ref="H3:I3"/>
    <mergeCell ref="A4:G4"/>
    <mergeCell ref="H4:I4"/>
    <mergeCell ref="A6:G6"/>
    <mergeCell ref="A7:G7"/>
    <mergeCell ref="H7:I7"/>
    <mergeCell ref="A8:G8"/>
    <mergeCell ref="H8:I8"/>
    <mergeCell ref="H6:I6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H17:I17"/>
    <mergeCell ref="A19:G19"/>
    <mergeCell ref="H19:I19"/>
    <mergeCell ref="A18:G18"/>
    <mergeCell ref="H18:I18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9:G29"/>
    <mergeCell ref="H29:I29"/>
    <mergeCell ref="A26:G26"/>
    <mergeCell ref="H26:I26"/>
    <mergeCell ref="A28:G28"/>
    <mergeCell ref="H28:I28"/>
    <mergeCell ref="A27:G27"/>
    <mergeCell ref="H27:I27"/>
    <mergeCell ref="A39:C39"/>
    <mergeCell ref="G39:I39"/>
    <mergeCell ref="A33:G33"/>
    <mergeCell ref="H33:I33"/>
    <mergeCell ref="A34:G34"/>
    <mergeCell ref="H34:I34"/>
    <mergeCell ref="A35:G35"/>
    <mergeCell ref="H35:I35"/>
    <mergeCell ref="A36:G36"/>
    <mergeCell ref="H36:I36"/>
    <mergeCell ref="A30:G30"/>
    <mergeCell ref="H30:I30"/>
    <mergeCell ref="A31:G31"/>
    <mergeCell ref="H31:I31"/>
    <mergeCell ref="A32:G32"/>
    <mergeCell ref="H32:I3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0" workbookViewId="0">
      <selection activeCell="L39" sqref="L39"/>
    </sheetView>
  </sheetViews>
  <sheetFormatPr defaultRowHeight="15" x14ac:dyDescent="0.25"/>
  <sheetData>
    <row r="1" spans="1:9" ht="18.75" x14ac:dyDescent="0.3">
      <c r="A1" s="95" t="s">
        <v>39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" t="s">
        <v>75</v>
      </c>
      <c r="B4" s="16"/>
      <c r="C4" s="16"/>
      <c r="D4" s="16"/>
      <c r="E4" s="16"/>
      <c r="F4" s="16"/>
      <c r="G4" s="17"/>
      <c r="H4" s="99">
        <v>45616.55</v>
      </c>
      <c r="I4" s="100"/>
    </row>
    <row r="5" spans="1:9" x14ac:dyDescent="0.25">
      <c r="A5" s="15"/>
      <c r="B5" s="16"/>
      <c r="C5" s="16"/>
      <c r="D5" s="16"/>
      <c r="E5" s="16"/>
      <c r="F5" s="16"/>
      <c r="G5" s="17"/>
      <c r="H5" s="23"/>
      <c r="I5" s="24"/>
    </row>
    <row r="6" spans="1:9" x14ac:dyDescent="0.25">
      <c r="A6" s="15" t="s">
        <v>66</v>
      </c>
      <c r="B6" s="16"/>
      <c r="C6" s="16"/>
      <c r="D6" s="16"/>
      <c r="E6" s="16"/>
      <c r="F6" s="16"/>
      <c r="G6" s="17"/>
      <c r="H6" s="18">
        <v>87538.559999999998</v>
      </c>
      <c r="I6" s="19"/>
    </row>
    <row r="7" spans="1:9" x14ac:dyDescent="0.25">
      <c r="A7" s="190" t="s">
        <v>1</v>
      </c>
      <c r="B7" s="191"/>
      <c r="C7" s="191"/>
      <c r="D7" s="191"/>
      <c r="E7" s="191"/>
      <c r="F7" s="191"/>
      <c r="G7" s="192"/>
      <c r="H7" s="75">
        <v>15720.86</v>
      </c>
      <c r="I7" s="76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900</v>
      </c>
      <c r="I8" s="76"/>
    </row>
    <row r="9" spans="1:9" ht="15.75" thickBot="1" x14ac:dyDescent="0.3">
      <c r="A9" s="29"/>
      <c r="B9" s="80"/>
      <c r="C9" s="80"/>
      <c r="D9" s="80"/>
      <c r="E9" s="80"/>
      <c r="F9" s="80"/>
      <c r="G9" s="30"/>
      <c r="H9" s="29"/>
      <c r="I9" s="30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56"/>
      <c r="H10" s="219">
        <f>H11+H12+H13+H14+H15+H17+H18+H20+H21+H22+H23+H24+H25+H26+H27+H19</f>
        <v>80320.84</v>
      </c>
      <c r="I10" s="220"/>
    </row>
    <row r="11" spans="1:9" x14ac:dyDescent="0.25">
      <c r="A11" s="90" t="s">
        <v>62</v>
      </c>
      <c r="B11" s="91"/>
      <c r="C11" s="91"/>
      <c r="D11" s="91"/>
      <c r="E11" s="91"/>
      <c r="F11" s="91"/>
      <c r="G11" s="92"/>
      <c r="H11" s="93">
        <v>0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71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71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66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66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71"/>
      <c r="H17" s="67"/>
      <c r="I17" s="68"/>
    </row>
    <row r="18" spans="1:9" x14ac:dyDescent="0.25">
      <c r="A18" s="201" t="s">
        <v>0</v>
      </c>
      <c r="B18" s="202"/>
      <c r="C18" s="202"/>
      <c r="D18" s="202"/>
      <c r="E18" s="202"/>
      <c r="F18" s="202"/>
      <c r="G18" s="203"/>
      <c r="H18" s="67">
        <v>0</v>
      </c>
      <c r="I18" s="68"/>
    </row>
    <row r="19" spans="1:9" x14ac:dyDescent="0.25">
      <c r="A19" s="31" t="s">
        <v>55</v>
      </c>
      <c r="B19" s="32"/>
      <c r="C19" s="32"/>
      <c r="D19" s="32"/>
      <c r="E19" s="32"/>
      <c r="F19" s="32"/>
      <c r="G19" s="33"/>
      <c r="H19" s="217">
        <v>1410</v>
      </c>
      <c r="I19" s="218"/>
    </row>
    <row r="20" spans="1:9" x14ac:dyDescent="0.25">
      <c r="A20" s="206" t="s">
        <v>10</v>
      </c>
      <c r="B20" s="207"/>
      <c r="C20" s="207"/>
      <c r="D20" s="207"/>
      <c r="E20" s="207"/>
      <c r="F20" s="207"/>
      <c r="G20" s="208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3"/>
      <c r="H21" s="75">
        <v>1994.62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3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3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3"/>
      <c r="H24" s="29">
        <v>12509.55</v>
      </c>
      <c r="I24" s="30"/>
    </row>
    <row r="25" spans="1:9" x14ac:dyDescent="0.25">
      <c r="A25" s="31" t="s">
        <v>53</v>
      </c>
      <c r="B25" s="32"/>
      <c r="C25" s="32"/>
      <c r="D25" s="32"/>
      <c r="E25" s="32"/>
      <c r="F25" s="32"/>
      <c r="G25" s="33"/>
      <c r="H25" s="29">
        <v>45498.06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3"/>
      <c r="H26" s="41">
        <v>14058.9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1"/>
      <c r="H27" s="62">
        <v>809.11</v>
      </c>
      <c r="I27" s="63"/>
    </row>
    <row r="28" spans="1:9" s="3" customFormat="1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88">
        <v>62883.42</v>
      </c>
      <c r="I28" s="146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213"/>
      <c r="C30" s="213"/>
      <c r="D30" s="213"/>
      <c r="E30" s="213"/>
      <c r="F30" s="213"/>
      <c r="G30" s="214"/>
      <c r="H30" s="215">
        <v>0</v>
      </c>
      <c r="I30" s="216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5"/>
      <c r="H31" s="46">
        <f>H10+H30</f>
        <v>80320.84</v>
      </c>
      <c r="I31" s="47"/>
    </row>
    <row r="32" spans="1:9" x14ac:dyDescent="0.25">
      <c r="A32" s="41"/>
      <c r="B32" s="175"/>
      <c r="C32" s="175"/>
      <c r="D32" s="175"/>
      <c r="E32" s="175"/>
      <c r="F32" s="175"/>
      <c r="G32" s="42"/>
      <c r="H32" s="112"/>
      <c r="I32" s="113"/>
    </row>
    <row r="33" spans="1:9" x14ac:dyDescent="0.25">
      <c r="A33" s="15" t="s">
        <v>74</v>
      </c>
      <c r="B33" s="16"/>
      <c r="C33" s="16"/>
      <c r="D33" s="16"/>
      <c r="E33" s="16"/>
      <c r="F33" s="16"/>
      <c r="G33" s="17"/>
      <c r="H33" s="211">
        <f>H4+H10-H28</f>
        <v>63053.97</v>
      </c>
      <c r="I33" s="212"/>
    </row>
    <row r="34" spans="1:9" x14ac:dyDescent="0.25">
      <c r="A34" s="15" t="s">
        <v>90</v>
      </c>
      <c r="B34" s="16"/>
      <c r="C34" s="16"/>
      <c r="D34" s="16"/>
      <c r="E34" s="16"/>
      <c r="F34" s="16"/>
      <c r="G34" s="17"/>
      <c r="H34" s="211">
        <f>H6+H7+H8-H30</f>
        <v>104159.42</v>
      </c>
      <c r="I34" s="212"/>
    </row>
    <row r="35" spans="1:9" x14ac:dyDescent="0.25">
      <c r="A35" s="23"/>
      <c r="B35" s="102"/>
      <c r="C35" s="102"/>
      <c r="D35" s="102"/>
      <c r="E35" s="102"/>
      <c r="F35" s="102"/>
      <c r="G35" s="24"/>
      <c r="H35" s="23"/>
      <c r="I35" s="24"/>
    </row>
    <row r="36" spans="1:9" x14ac:dyDescent="0.25">
      <c r="A36" s="15" t="s">
        <v>15</v>
      </c>
      <c r="B36" s="16"/>
      <c r="C36" s="16"/>
      <c r="D36" s="16"/>
      <c r="E36" s="16"/>
      <c r="F36" s="16"/>
      <c r="G36" s="17"/>
      <c r="H36" s="29"/>
      <c r="I36" s="30"/>
    </row>
    <row r="37" spans="1:9" x14ac:dyDescent="0.25">
      <c r="A37" s="31" t="s">
        <v>16</v>
      </c>
      <c r="B37" s="32"/>
      <c r="C37" s="32"/>
      <c r="D37" s="32"/>
      <c r="E37" s="32"/>
      <c r="F37" s="32"/>
      <c r="G37" s="33"/>
      <c r="H37" s="18">
        <v>8</v>
      </c>
      <c r="I37" s="19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8"/>
      <c r="H38" s="209">
        <f>H10/H28*H37</f>
        <v>10.218380616067002</v>
      </c>
      <c r="I38" s="210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7:G7"/>
    <mergeCell ref="H7:I7"/>
    <mergeCell ref="A9:G9"/>
    <mergeCell ref="H9:I9"/>
    <mergeCell ref="A8:G8"/>
    <mergeCell ref="H8:I8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20:G20"/>
    <mergeCell ref="H20:I20"/>
    <mergeCell ref="A19:G19"/>
    <mergeCell ref="H19:I19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31:G31"/>
    <mergeCell ref="H31:I31"/>
    <mergeCell ref="A27:G27"/>
    <mergeCell ref="H27:I27"/>
    <mergeCell ref="A30:G30"/>
    <mergeCell ref="H30:I30"/>
    <mergeCell ref="A29:G29"/>
    <mergeCell ref="H29:I29"/>
    <mergeCell ref="A28:G28"/>
    <mergeCell ref="H28:I28"/>
    <mergeCell ref="A32:G32"/>
    <mergeCell ref="H32:I32"/>
    <mergeCell ref="A33:G33"/>
    <mergeCell ref="H33:I33"/>
    <mergeCell ref="A34:G34"/>
    <mergeCell ref="H34:I34"/>
    <mergeCell ref="A35:G35"/>
    <mergeCell ref="H35:I35"/>
    <mergeCell ref="A41:C41"/>
    <mergeCell ref="G41:I41"/>
    <mergeCell ref="A38:G38"/>
    <mergeCell ref="H38:I38"/>
    <mergeCell ref="A36:G36"/>
    <mergeCell ref="H36:I36"/>
    <mergeCell ref="A37:G37"/>
    <mergeCell ref="H37:I3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8" workbookViewId="0">
      <selection activeCell="H42" sqref="H42"/>
    </sheetView>
  </sheetViews>
  <sheetFormatPr defaultRowHeight="15" x14ac:dyDescent="0.25"/>
  <sheetData>
    <row r="1" spans="1:9" ht="18.75" x14ac:dyDescent="0.3">
      <c r="A1" s="95" t="s">
        <v>40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" t="s">
        <v>75</v>
      </c>
      <c r="B4" s="16"/>
      <c r="C4" s="16"/>
      <c r="D4" s="16"/>
      <c r="E4" s="16"/>
      <c r="F4" s="16"/>
      <c r="G4" s="16"/>
      <c r="H4" s="99">
        <v>69205.7</v>
      </c>
      <c r="I4" s="100"/>
    </row>
    <row r="5" spans="1:9" x14ac:dyDescent="0.25">
      <c r="A5" s="15" t="s">
        <v>89</v>
      </c>
      <c r="B5" s="16"/>
      <c r="C5" s="16"/>
      <c r="D5" s="16"/>
      <c r="E5" s="16"/>
      <c r="F5" s="16"/>
      <c r="G5" s="17"/>
      <c r="H5" s="115">
        <v>6218.9400000000023</v>
      </c>
      <c r="I5" s="116"/>
    </row>
    <row r="6" spans="1:9" x14ac:dyDescent="0.25">
      <c r="A6" s="23"/>
      <c r="B6" s="102"/>
      <c r="C6" s="102"/>
      <c r="D6" s="102"/>
      <c r="E6" s="102"/>
      <c r="F6" s="102"/>
      <c r="G6" s="24"/>
      <c r="H6" s="29"/>
      <c r="I6" s="30"/>
    </row>
    <row r="7" spans="1:9" x14ac:dyDescent="0.25">
      <c r="A7" s="15" t="s">
        <v>66</v>
      </c>
      <c r="B7" s="16"/>
      <c r="C7" s="16"/>
      <c r="D7" s="16"/>
      <c r="E7" s="16"/>
      <c r="F7" s="16"/>
      <c r="G7" s="17"/>
      <c r="H7" s="115">
        <v>25088.639999999999</v>
      </c>
      <c r="I7" s="116"/>
    </row>
    <row r="8" spans="1:9" s="3" customFormat="1" x14ac:dyDescent="0.25">
      <c r="A8" s="77" t="s">
        <v>108</v>
      </c>
      <c r="B8" s="78"/>
      <c r="C8" s="78"/>
      <c r="D8" s="78"/>
      <c r="E8" s="78"/>
      <c r="F8" s="78"/>
      <c r="G8" s="79"/>
      <c r="H8" s="23">
        <v>14090.83</v>
      </c>
      <c r="I8" s="24"/>
    </row>
    <row r="9" spans="1:9" x14ac:dyDescent="0.25">
      <c r="A9" s="69" t="s">
        <v>56</v>
      </c>
      <c r="B9" s="70"/>
      <c r="C9" s="70"/>
      <c r="D9" s="70"/>
      <c r="E9" s="70"/>
      <c r="F9" s="70"/>
      <c r="G9" s="71"/>
      <c r="H9" s="75">
        <v>1020</v>
      </c>
      <c r="I9" s="76"/>
    </row>
    <row r="10" spans="1:9" x14ac:dyDescent="0.25">
      <c r="A10" s="23"/>
      <c r="B10" s="102"/>
      <c r="C10" s="102"/>
      <c r="D10" s="102"/>
      <c r="E10" s="102"/>
      <c r="F10" s="102"/>
      <c r="G10" s="24"/>
      <c r="H10" s="29"/>
      <c r="I10" s="30"/>
    </row>
    <row r="11" spans="1:9" x14ac:dyDescent="0.25">
      <c r="A11" s="15" t="s">
        <v>41</v>
      </c>
      <c r="B11" s="16"/>
      <c r="C11" s="16"/>
      <c r="D11" s="16"/>
      <c r="E11" s="16"/>
      <c r="F11" s="16"/>
      <c r="G11" s="17"/>
      <c r="H11" s="18">
        <f>H12</f>
        <v>172.29</v>
      </c>
      <c r="I11" s="24"/>
    </row>
    <row r="12" spans="1:9" x14ac:dyDescent="0.25">
      <c r="A12" s="31" t="s">
        <v>1</v>
      </c>
      <c r="B12" s="32"/>
      <c r="C12" s="32"/>
      <c r="D12" s="32"/>
      <c r="E12" s="32"/>
      <c r="F12" s="32"/>
      <c r="G12" s="33"/>
      <c r="H12" s="29">
        <v>172.29</v>
      </c>
      <c r="I12" s="30"/>
    </row>
    <row r="13" spans="1:9" ht="15.75" thickBot="1" x14ac:dyDescent="0.3">
      <c r="A13" s="69"/>
      <c r="B13" s="70"/>
      <c r="C13" s="70"/>
      <c r="D13" s="70"/>
      <c r="E13" s="70"/>
      <c r="F13" s="70"/>
      <c r="G13" s="114"/>
      <c r="H13" s="223"/>
      <c r="I13" s="224"/>
    </row>
    <row r="14" spans="1:9" ht="15.75" thickBot="1" x14ac:dyDescent="0.3">
      <c r="A14" s="54" t="s">
        <v>106</v>
      </c>
      <c r="B14" s="55"/>
      <c r="C14" s="55"/>
      <c r="D14" s="55"/>
      <c r="E14" s="55"/>
      <c r="F14" s="55"/>
      <c r="G14" s="149"/>
      <c r="H14" s="46">
        <f>H15+H16+H17+H18+H19+H21+H22+H24+H25+H26+H27+H28+H29</f>
        <v>79810.44</v>
      </c>
      <c r="I14" s="47"/>
    </row>
    <row r="15" spans="1:9" x14ac:dyDescent="0.25">
      <c r="A15" s="90" t="s">
        <v>62</v>
      </c>
      <c r="B15" s="91"/>
      <c r="C15" s="91"/>
      <c r="D15" s="91"/>
      <c r="E15" s="91"/>
      <c r="F15" s="91"/>
      <c r="G15" s="91"/>
      <c r="H15" s="93">
        <v>307.5</v>
      </c>
      <c r="I15" s="94"/>
    </row>
    <row r="16" spans="1:9" x14ac:dyDescent="0.25">
      <c r="A16" s="69" t="s">
        <v>4</v>
      </c>
      <c r="B16" s="70"/>
      <c r="C16" s="70"/>
      <c r="D16" s="70"/>
      <c r="E16" s="70"/>
      <c r="F16" s="70"/>
      <c r="G16" s="114"/>
      <c r="H16" s="67"/>
      <c r="I16" s="68"/>
    </row>
    <row r="17" spans="1:9" x14ac:dyDescent="0.25">
      <c r="A17" s="69" t="s">
        <v>5</v>
      </c>
      <c r="B17" s="70"/>
      <c r="C17" s="70"/>
      <c r="D17" s="70"/>
      <c r="E17" s="70"/>
      <c r="F17" s="70"/>
      <c r="G17" s="114"/>
      <c r="H17" s="67"/>
      <c r="I17" s="68"/>
    </row>
    <row r="18" spans="1:9" x14ac:dyDescent="0.25">
      <c r="A18" s="69" t="s">
        <v>6</v>
      </c>
      <c r="B18" s="70"/>
      <c r="C18" s="70"/>
      <c r="D18" s="70"/>
      <c r="E18" s="70"/>
      <c r="F18" s="70"/>
      <c r="G18" s="114"/>
      <c r="H18" s="67">
        <v>704.76</v>
      </c>
      <c r="I18" s="68"/>
    </row>
    <row r="19" spans="1:9" x14ac:dyDescent="0.25">
      <c r="A19" s="64" t="s">
        <v>7</v>
      </c>
      <c r="B19" s="65"/>
      <c r="C19" s="65"/>
      <c r="D19" s="65"/>
      <c r="E19" s="65"/>
      <c r="F19" s="65"/>
      <c r="G19" s="148"/>
      <c r="H19" s="67"/>
      <c r="I19" s="68"/>
    </row>
    <row r="20" spans="1:9" x14ac:dyDescent="0.25">
      <c r="A20" s="64"/>
      <c r="B20" s="65"/>
      <c r="C20" s="65"/>
      <c r="D20" s="65"/>
      <c r="E20" s="65"/>
      <c r="F20" s="65"/>
      <c r="G20" s="148"/>
      <c r="H20" s="67"/>
      <c r="I20" s="68"/>
    </row>
    <row r="21" spans="1:9" x14ac:dyDescent="0.25">
      <c r="A21" s="69" t="s">
        <v>9</v>
      </c>
      <c r="B21" s="70"/>
      <c r="C21" s="70"/>
      <c r="D21" s="70"/>
      <c r="E21" s="70"/>
      <c r="F21" s="70"/>
      <c r="G21" s="114"/>
      <c r="H21" s="67"/>
      <c r="I21" s="68"/>
    </row>
    <row r="22" spans="1:9" x14ac:dyDescent="0.25">
      <c r="A22" s="72" t="s">
        <v>0</v>
      </c>
      <c r="B22" s="73"/>
      <c r="C22" s="73"/>
      <c r="D22" s="73"/>
      <c r="E22" s="73"/>
      <c r="F22" s="73"/>
      <c r="G22" s="147"/>
      <c r="H22" s="67">
        <v>0</v>
      </c>
      <c r="I22" s="68"/>
    </row>
    <row r="23" spans="1:9" x14ac:dyDescent="0.25">
      <c r="A23" s="31" t="s">
        <v>55</v>
      </c>
      <c r="B23" s="32"/>
      <c r="C23" s="32"/>
      <c r="D23" s="32"/>
      <c r="E23" s="32"/>
      <c r="F23" s="32"/>
      <c r="G23" s="32"/>
      <c r="H23" s="29" t="s">
        <v>34</v>
      </c>
      <c r="I23" s="30"/>
    </row>
    <row r="24" spans="1:9" x14ac:dyDescent="0.25">
      <c r="A24" s="31" t="s">
        <v>11</v>
      </c>
      <c r="B24" s="32"/>
      <c r="C24" s="32"/>
      <c r="D24" s="32"/>
      <c r="E24" s="32"/>
      <c r="F24" s="32"/>
      <c r="G24" s="32"/>
      <c r="H24" s="75">
        <v>2063.4</v>
      </c>
      <c r="I24" s="76"/>
    </row>
    <row r="25" spans="1:9" x14ac:dyDescent="0.25">
      <c r="A25" s="31" t="s">
        <v>17</v>
      </c>
      <c r="B25" s="32"/>
      <c r="C25" s="32"/>
      <c r="D25" s="32"/>
      <c r="E25" s="32"/>
      <c r="F25" s="32"/>
      <c r="G25" s="32"/>
      <c r="H25" s="29">
        <v>3335.84</v>
      </c>
      <c r="I25" s="30"/>
    </row>
    <row r="26" spans="1:9" x14ac:dyDescent="0.25">
      <c r="A26" s="31" t="s">
        <v>12</v>
      </c>
      <c r="B26" s="32"/>
      <c r="C26" s="32"/>
      <c r="D26" s="32"/>
      <c r="E26" s="32"/>
      <c r="F26" s="32"/>
      <c r="G26" s="32"/>
      <c r="H26" s="29">
        <v>12617.55</v>
      </c>
      <c r="I26" s="30"/>
    </row>
    <row r="27" spans="1:9" x14ac:dyDescent="0.25">
      <c r="A27" s="31" t="s">
        <v>53</v>
      </c>
      <c r="B27" s="32"/>
      <c r="C27" s="32"/>
      <c r="D27" s="32"/>
      <c r="E27" s="32"/>
      <c r="F27" s="32"/>
      <c r="G27" s="32"/>
      <c r="H27" s="29">
        <v>45815.34</v>
      </c>
      <c r="I27" s="30"/>
    </row>
    <row r="28" spans="1:9" x14ac:dyDescent="0.25">
      <c r="A28" s="31" t="s">
        <v>13</v>
      </c>
      <c r="B28" s="32"/>
      <c r="C28" s="32"/>
      <c r="D28" s="32"/>
      <c r="E28" s="32"/>
      <c r="F28" s="32"/>
      <c r="G28" s="32"/>
      <c r="H28" s="41">
        <v>14156.94</v>
      </c>
      <c r="I28" s="42"/>
    </row>
    <row r="29" spans="1:9" ht="15.75" thickBot="1" x14ac:dyDescent="0.3">
      <c r="A29" s="26" t="s">
        <v>52</v>
      </c>
      <c r="B29" s="27"/>
      <c r="C29" s="27"/>
      <c r="D29" s="27"/>
      <c r="E29" s="27"/>
      <c r="F29" s="27"/>
      <c r="G29" s="27"/>
      <c r="H29" s="84">
        <v>809.11</v>
      </c>
      <c r="I29" s="85"/>
    </row>
    <row r="30" spans="1:9" s="3" customFormat="1" ht="15.75" thickBot="1" x14ac:dyDescent="0.3">
      <c r="A30" s="54" t="s">
        <v>105</v>
      </c>
      <c r="B30" s="55"/>
      <c r="C30" s="55"/>
      <c r="D30" s="55"/>
      <c r="E30" s="55"/>
      <c r="F30" s="55"/>
      <c r="G30" s="56"/>
      <c r="H30" s="88">
        <v>53489.440000000002</v>
      </c>
      <c r="I30" s="146"/>
    </row>
    <row r="31" spans="1:9" ht="15.75" thickBot="1" x14ac:dyDescent="0.3">
      <c r="A31" s="51"/>
      <c r="B31" s="52"/>
      <c r="C31" s="52"/>
      <c r="D31" s="52"/>
      <c r="E31" s="52"/>
      <c r="F31" s="52"/>
      <c r="G31" s="53"/>
      <c r="H31" s="51"/>
      <c r="I31" s="53"/>
    </row>
    <row r="32" spans="1:9" ht="15.75" thickBot="1" x14ac:dyDescent="0.3">
      <c r="A32" s="43" t="s">
        <v>33</v>
      </c>
      <c r="B32" s="44"/>
      <c r="C32" s="44"/>
      <c r="D32" s="44"/>
      <c r="E32" s="44"/>
      <c r="F32" s="44"/>
      <c r="G32" s="44"/>
      <c r="H32" s="178">
        <v>0</v>
      </c>
      <c r="I32" s="179"/>
    </row>
    <row r="33" spans="1:9" ht="15.75" thickBot="1" x14ac:dyDescent="0.3">
      <c r="A33" s="43" t="s">
        <v>14</v>
      </c>
      <c r="B33" s="44"/>
      <c r="C33" s="44"/>
      <c r="D33" s="44"/>
      <c r="E33" s="44"/>
      <c r="F33" s="44"/>
      <c r="G33" s="44"/>
      <c r="H33" s="178">
        <f>H14+H32</f>
        <v>79810.44</v>
      </c>
      <c r="I33" s="179"/>
    </row>
    <row r="34" spans="1:9" x14ac:dyDescent="0.25">
      <c r="A34" s="48"/>
      <c r="B34" s="49"/>
      <c r="C34" s="49"/>
      <c r="D34" s="49"/>
      <c r="E34" s="49"/>
      <c r="F34" s="49"/>
      <c r="G34" s="49"/>
      <c r="H34" s="48"/>
      <c r="I34" s="50"/>
    </row>
    <row r="35" spans="1:9" x14ac:dyDescent="0.25">
      <c r="A35" s="15" t="s">
        <v>74</v>
      </c>
      <c r="B35" s="16"/>
      <c r="C35" s="16"/>
      <c r="D35" s="16"/>
      <c r="E35" s="16"/>
      <c r="F35" s="16"/>
      <c r="G35" s="16"/>
      <c r="H35" s="18">
        <f>H4+H14-H30</f>
        <v>95526.700000000012</v>
      </c>
      <c r="I35" s="19"/>
    </row>
    <row r="36" spans="1:9" x14ac:dyDescent="0.25">
      <c r="A36" s="15" t="s">
        <v>90</v>
      </c>
      <c r="B36" s="16"/>
      <c r="C36" s="16"/>
      <c r="D36" s="16"/>
      <c r="E36" s="16"/>
      <c r="F36" s="16"/>
      <c r="G36" s="17"/>
      <c r="H36" s="115">
        <f>H7+H8+H9</f>
        <v>40199.47</v>
      </c>
      <c r="I36" s="116"/>
    </row>
    <row r="37" spans="1:9" x14ac:dyDescent="0.25">
      <c r="A37" s="15" t="s">
        <v>91</v>
      </c>
      <c r="B37" s="16"/>
      <c r="C37" s="16"/>
      <c r="D37" s="16"/>
      <c r="E37" s="16"/>
      <c r="F37" s="16"/>
      <c r="G37" s="17"/>
      <c r="H37" s="18">
        <f>H5-H11</f>
        <v>6046.6500000000024</v>
      </c>
      <c r="I37" s="19"/>
    </row>
    <row r="38" spans="1:9" x14ac:dyDescent="0.25">
      <c r="A38" s="23"/>
      <c r="B38" s="102"/>
      <c r="C38" s="102"/>
      <c r="D38" s="102"/>
      <c r="E38" s="102"/>
      <c r="F38" s="102"/>
      <c r="G38" s="102"/>
      <c r="H38" s="23"/>
      <c r="I38" s="24"/>
    </row>
    <row r="39" spans="1:9" x14ac:dyDescent="0.25">
      <c r="A39" s="31" t="s">
        <v>15</v>
      </c>
      <c r="B39" s="32"/>
      <c r="C39" s="32"/>
      <c r="D39" s="32"/>
      <c r="E39" s="32"/>
      <c r="F39" s="32"/>
      <c r="G39" s="32"/>
      <c r="H39" s="29"/>
      <c r="I39" s="30"/>
    </row>
    <row r="40" spans="1:9" x14ac:dyDescent="0.25">
      <c r="A40" s="31" t="s">
        <v>16</v>
      </c>
      <c r="B40" s="32"/>
      <c r="C40" s="32"/>
      <c r="D40" s="32"/>
      <c r="E40" s="32"/>
      <c r="F40" s="32"/>
      <c r="G40" s="32"/>
      <c r="H40" s="23">
        <v>7.5</v>
      </c>
      <c r="I40" s="24"/>
    </row>
    <row r="41" spans="1:9" ht="15.75" thickBot="1" x14ac:dyDescent="0.3">
      <c r="A41" s="36" t="s">
        <v>57</v>
      </c>
      <c r="B41" s="37"/>
      <c r="C41" s="37"/>
      <c r="D41" s="37"/>
      <c r="E41" s="37"/>
      <c r="F41" s="37"/>
      <c r="G41" s="37"/>
      <c r="H41" s="221">
        <f>H14/H30*H40</f>
        <v>11.190588273124565</v>
      </c>
      <c r="I41" s="222"/>
    </row>
    <row r="43" spans="1:9" x14ac:dyDescent="0.25">
      <c r="A43" s="25" t="s">
        <v>19</v>
      </c>
      <c r="B43" s="25"/>
      <c r="C43" s="25"/>
      <c r="G43" s="25" t="s">
        <v>20</v>
      </c>
      <c r="H43" s="25"/>
      <c r="I43" s="25"/>
    </row>
  </sheetData>
  <mergeCells count="80">
    <mergeCell ref="A8:G8"/>
    <mergeCell ref="H8:I8"/>
    <mergeCell ref="A9:G9"/>
    <mergeCell ref="H7:I7"/>
    <mergeCell ref="A1:I1"/>
    <mergeCell ref="C2:F2"/>
    <mergeCell ref="A3:G3"/>
    <mergeCell ref="H3:I3"/>
    <mergeCell ref="A4:G4"/>
    <mergeCell ref="H4:I4"/>
    <mergeCell ref="A6:G6"/>
    <mergeCell ref="H6:I6"/>
    <mergeCell ref="A7:G7"/>
    <mergeCell ref="A5:G5"/>
    <mergeCell ref="H5:I5"/>
    <mergeCell ref="H9:I9"/>
    <mergeCell ref="H15:I15"/>
    <mergeCell ref="A16:G16"/>
    <mergeCell ref="H16:I16"/>
    <mergeCell ref="A12:G12"/>
    <mergeCell ref="H12:I12"/>
    <mergeCell ref="A13:G13"/>
    <mergeCell ref="H13:I13"/>
    <mergeCell ref="A11:G11"/>
    <mergeCell ref="H11:I11"/>
    <mergeCell ref="A14:G14"/>
    <mergeCell ref="H14:I14"/>
    <mergeCell ref="A30:G30"/>
    <mergeCell ref="H30:I30"/>
    <mergeCell ref="A15:G15"/>
    <mergeCell ref="A21:G21"/>
    <mergeCell ref="H21:I21"/>
    <mergeCell ref="A22:G22"/>
    <mergeCell ref="H22:I22"/>
    <mergeCell ref="A17:G17"/>
    <mergeCell ref="H17:I17"/>
    <mergeCell ref="A18:G18"/>
    <mergeCell ref="H18:I18"/>
    <mergeCell ref="A19:G20"/>
    <mergeCell ref="A32:G32"/>
    <mergeCell ref="H32:I32"/>
    <mergeCell ref="A31:G31"/>
    <mergeCell ref="H31:I31"/>
    <mergeCell ref="A23:G23"/>
    <mergeCell ref="A27:G27"/>
    <mergeCell ref="H27:I27"/>
    <mergeCell ref="A28:G28"/>
    <mergeCell ref="H28:I28"/>
    <mergeCell ref="H19:I20"/>
    <mergeCell ref="A29:G29"/>
    <mergeCell ref="H29:I29"/>
    <mergeCell ref="A24:G24"/>
    <mergeCell ref="H24:I24"/>
    <mergeCell ref="A25:G25"/>
    <mergeCell ref="H25:I25"/>
    <mergeCell ref="A26:G26"/>
    <mergeCell ref="H26:I26"/>
    <mergeCell ref="A43:C43"/>
    <mergeCell ref="G43:I43"/>
    <mergeCell ref="A10:G10"/>
    <mergeCell ref="H10:I10"/>
    <mergeCell ref="H23:I23"/>
    <mergeCell ref="A39:G39"/>
    <mergeCell ref="H39:I39"/>
    <mergeCell ref="A40:G40"/>
    <mergeCell ref="H40:I40"/>
    <mergeCell ref="A41:G41"/>
    <mergeCell ref="H41:I41"/>
    <mergeCell ref="A37:G37"/>
    <mergeCell ref="A38:G38"/>
    <mergeCell ref="H38:I38"/>
    <mergeCell ref="A35:G35"/>
    <mergeCell ref="H35:I35"/>
    <mergeCell ref="A36:G36"/>
    <mergeCell ref="H36:I36"/>
    <mergeCell ref="H37:I37"/>
    <mergeCell ref="A33:G33"/>
    <mergeCell ref="H33:I33"/>
    <mergeCell ref="A34:G34"/>
    <mergeCell ref="H34:I3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4" sqref="H4:I4"/>
    </sheetView>
  </sheetViews>
  <sheetFormatPr defaultRowHeight="15" x14ac:dyDescent="0.25"/>
  <sheetData>
    <row r="1" spans="1:9" ht="18.75" x14ac:dyDescent="0.3">
      <c r="A1" s="95" t="s">
        <v>42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8" t="s">
        <v>68</v>
      </c>
      <c r="B4" s="159"/>
      <c r="C4" s="159"/>
      <c r="D4" s="159"/>
      <c r="E4" s="159"/>
      <c r="F4" s="159"/>
      <c r="G4" s="160"/>
      <c r="H4" s="99">
        <v>62829.34</v>
      </c>
      <c r="I4" s="100"/>
    </row>
    <row r="5" spans="1:9" x14ac:dyDescent="0.25">
      <c r="A5" s="15"/>
      <c r="B5" s="16"/>
      <c r="C5" s="16"/>
      <c r="D5" s="16"/>
      <c r="E5" s="16"/>
      <c r="F5" s="16"/>
      <c r="G5" s="17"/>
      <c r="H5" s="23"/>
      <c r="I5" s="24"/>
    </row>
    <row r="6" spans="1:9" x14ac:dyDescent="0.25">
      <c r="A6" s="15" t="s">
        <v>92</v>
      </c>
      <c r="B6" s="16"/>
      <c r="C6" s="16"/>
      <c r="D6" s="16"/>
      <c r="E6" s="16"/>
      <c r="F6" s="16"/>
      <c r="G6" s="17"/>
      <c r="H6" s="18">
        <v>8520</v>
      </c>
      <c r="I6" s="19"/>
    </row>
    <row r="7" spans="1:9" x14ac:dyDescent="0.25">
      <c r="A7" s="69" t="s">
        <v>56</v>
      </c>
      <c r="B7" s="70"/>
      <c r="C7" s="70"/>
      <c r="D7" s="70"/>
      <c r="E7" s="70"/>
      <c r="F7" s="70"/>
      <c r="G7" s="71"/>
      <c r="H7" s="169">
        <v>1620</v>
      </c>
      <c r="I7" s="170"/>
    </row>
    <row r="8" spans="1:9" ht="15.75" thickBot="1" x14ac:dyDescent="0.3">
      <c r="A8" s="23"/>
      <c r="B8" s="102"/>
      <c r="C8" s="102"/>
      <c r="D8" s="102"/>
      <c r="E8" s="102"/>
      <c r="F8" s="102"/>
      <c r="G8" s="24"/>
      <c r="H8" s="23"/>
      <c r="I8" s="24"/>
    </row>
    <row r="9" spans="1:9" ht="15.75" thickBot="1" x14ac:dyDescent="0.3">
      <c r="A9" s="54" t="s">
        <v>106</v>
      </c>
      <c r="B9" s="55"/>
      <c r="C9" s="55"/>
      <c r="D9" s="55"/>
      <c r="E9" s="55"/>
      <c r="F9" s="55"/>
      <c r="G9" s="56"/>
      <c r="H9" s="176">
        <f>H10+H11+H12+H13+H14+H16+H17+H20+H21+H22+H23+H24+H25+H26+H18</f>
        <v>57391.39</v>
      </c>
      <c r="I9" s="177"/>
    </row>
    <row r="10" spans="1:9" x14ac:dyDescent="0.25">
      <c r="A10" s="90" t="s">
        <v>62</v>
      </c>
      <c r="B10" s="91"/>
      <c r="C10" s="91"/>
      <c r="D10" s="91"/>
      <c r="E10" s="91"/>
      <c r="F10" s="91"/>
      <c r="G10" s="92"/>
      <c r="H10" s="123">
        <v>650</v>
      </c>
      <c r="I10" s="124"/>
    </row>
    <row r="11" spans="1:9" x14ac:dyDescent="0.25">
      <c r="A11" s="69" t="s">
        <v>4</v>
      </c>
      <c r="B11" s="70"/>
      <c r="C11" s="70"/>
      <c r="D11" s="70"/>
      <c r="E11" s="70"/>
      <c r="F11" s="70"/>
      <c r="G11" s="71"/>
      <c r="H11" s="67"/>
      <c r="I11" s="68"/>
    </row>
    <row r="12" spans="1:9" x14ac:dyDescent="0.25">
      <c r="A12" s="69" t="s">
        <v>5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6</v>
      </c>
      <c r="B13" s="70"/>
      <c r="C13" s="70"/>
      <c r="D13" s="70"/>
      <c r="E13" s="70"/>
      <c r="F13" s="70"/>
      <c r="G13" s="71"/>
      <c r="H13" s="67">
        <v>704.76</v>
      </c>
      <c r="I13" s="68"/>
    </row>
    <row r="14" spans="1:9" x14ac:dyDescent="0.25">
      <c r="A14" s="64" t="s">
        <v>7</v>
      </c>
      <c r="B14" s="65"/>
      <c r="C14" s="65"/>
      <c r="D14" s="65"/>
      <c r="E14" s="65"/>
      <c r="F14" s="65"/>
      <c r="G14" s="66"/>
      <c r="H14" s="67"/>
      <c r="I14" s="68"/>
    </row>
    <row r="15" spans="1:9" x14ac:dyDescent="0.25">
      <c r="A15" s="64"/>
      <c r="B15" s="65"/>
      <c r="C15" s="65"/>
      <c r="D15" s="65"/>
      <c r="E15" s="65"/>
      <c r="F15" s="65"/>
      <c r="G15" s="66"/>
      <c r="H15" s="67"/>
      <c r="I15" s="68"/>
    </row>
    <row r="16" spans="1:9" x14ac:dyDescent="0.25">
      <c r="A16" s="69" t="s">
        <v>9</v>
      </c>
      <c r="B16" s="70"/>
      <c r="C16" s="70"/>
      <c r="D16" s="70"/>
      <c r="E16" s="70"/>
      <c r="F16" s="70"/>
      <c r="G16" s="71"/>
      <c r="H16" s="67"/>
      <c r="I16" s="68"/>
    </row>
    <row r="17" spans="1:9" x14ac:dyDescent="0.25">
      <c r="A17" s="72" t="s">
        <v>0</v>
      </c>
      <c r="B17" s="73"/>
      <c r="C17" s="73"/>
      <c r="D17" s="73"/>
      <c r="E17" s="73"/>
      <c r="F17" s="73"/>
      <c r="G17" s="74"/>
      <c r="H17" s="67">
        <v>0</v>
      </c>
      <c r="I17" s="68"/>
    </row>
    <row r="18" spans="1:9" x14ac:dyDescent="0.25">
      <c r="A18" s="31" t="s">
        <v>55</v>
      </c>
      <c r="B18" s="32"/>
      <c r="C18" s="32"/>
      <c r="D18" s="32"/>
      <c r="E18" s="32"/>
      <c r="F18" s="32"/>
      <c r="G18" s="33"/>
      <c r="H18" s="29"/>
      <c r="I18" s="30"/>
    </row>
    <row r="19" spans="1:9" x14ac:dyDescent="0.25">
      <c r="A19" s="81" t="s">
        <v>10</v>
      </c>
      <c r="B19" s="82"/>
      <c r="C19" s="82"/>
      <c r="D19" s="82"/>
      <c r="E19" s="82"/>
      <c r="F19" s="82"/>
      <c r="G19" s="83"/>
      <c r="H19" s="84"/>
      <c r="I19" s="85"/>
    </row>
    <row r="20" spans="1:9" x14ac:dyDescent="0.25">
      <c r="A20" s="31" t="s">
        <v>11</v>
      </c>
      <c r="B20" s="32"/>
      <c r="C20" s="32"/>
      <c r="D20" s="32"/>
      <c r="E20" s="32"/>
      <c r="F20" s="32"/>
      <c r="G20" s="33"/>
      <c r="H20" s="75">
        <v>962.92</v>
      </c>
      <c r="I20" s="76"/>
    </row>
    <row r="21" spans="1:9" x14ac:dyDescent="0.25">
      <c r="A21" s="31" t="s">
        <v>17</v>
      </c>
      <c r="B21" s="32"/>
      <c r="C21" s="32"/>
      <c r="D21" s="32"/>
      <c r="E21" s="32"/>
      <c r="F21" s="32"/>
      <c r="G21" s="33"/>
      <c r="H21" s="29">
        <v>3335.84</v>
      </c>
      <c r="I21" s="30"/>
    </row>
    <row r="22" spans="1:9" x14ac:dyDescent="0.25">
      <c r="A22" s="31" t="s">
        <v>18</v>
      </c>
      <c r="B22" s="32"/>
      <c r="C22" s="32"/>
      <c r="D22" s="32"/>
      <c r="E22" s="32"/>
      <c r="F22" s="32"/>
      <c r="G22" s="33"/>
      <c r="H22" s="41"/>
      <c r="I22" s="42"/>
    </row>
    <row r="23" spans="1:9" x14ac:dyDescent="0.25">
      <c r="A23" s="31" t="s">
        <v>12</v>
      </c>
      <c r="B23" s="32"/>
      <c r="C23" s="32"/>
      <c r="D23" s="32"/>
      <c r="E23" s="32"/>
      <c r="F23" s="32"/>
      <c r="G23" s="33"/>
      <c r="H23" s="75">
        <v>8147.25</v>
      </c>
      <c r="I23" s="76"/>
    </row>
    <row r="24" spans="1:9" x14ac:dyDescent="0.25">
      <c r="A24" s="31" t="s">
        <v>53</v>
      </c>
      <c r="B24" s="32"/>
      <c r="C24" s="32"/>
      <c r="D24" s="32"/>
      <c r="E24" s="32"/>
      <c r="F24" s="32"/>
      <c r="G24" s="33"/>
      <c r="H24" s="29">
        <v>32682.59</v>
      </c>
      <c r="I24" s="30"/>
    </row>
    <row r="25" spans="1:9" x14ac:dyDescent="0.25">
      <c r="A25" s="31" t="s">
        <v>13</v>
      </c>
      <c r="B25" s="32"/>
      <c r="C25" s="32"/>
      <c r="D25" s="32"/>
      <c r="E25" s="32"/>
      <c r="F25" s="32"/>
      <c r="G25" s="33"/>
      <c r="H25" s="41">
        <v>10098.92</v>
      </c>
      <c r="I25" s="42"/>
    </row>
    <row r="26" spans="1:9" ht="15.75" thickBot="1" x14ac:dyDescent="0.3">
      <c r="A26" s="59" t="s">
        <v>52</v>
      </c>
      <c r="B26" s="60"/>
      <c r="C26" s="60"/>
      <c r="D26" s="60"/>
      <c r="E26" s="60"/>
      <c r="F26" s="60"/>
      <c r="G26" s="61"/>
      <c r="H26" s="62">
        <v>809.11</v>
      </c>
      <c r="I26" s="63"/>
    </row>
    <row r="27" spans="1:9" s="3" customFormat="1" ht="15.75" thickBot="1" x14ac:dyDescent="0.3">
      <c r="A27" s="54" t="s">
        <v>105</v>
      </c>
      <c r="B27" s="55"/>
      <c r="C27" s="55"/>
      <c r="D27" s="55"/>
      <c r="E27" s="55"/>
      <c r="F27" s="55"/>
      <c r="G27" s="56"/>
      <c r="H27" s="88">
        <v>40506.46</v>
      </c>
      <c r="I27" s="146"/>
    </row>
    <row r="28" spans="1:9" ht="15.75" thickBot="1" x14ac:dyDescent="0.3">
      <c r="A28" s="107"/>
      <c r="B28" s="108"/>
      <c r="C28" s="108"/>
      <c r="D28" s="108"/>
      <c r="E28" s="108"/>
      <c r="F28" s="108"/>
      <c r="G28" s="109"/>
      <c r="H28" s="107"/>
      <c r="I28" s="109"/>
    </row>
    <row r="29" spans="1:9" ht="15.75" thickBot="1" x14ac:dyDescent="0.3">
      <c r="A29" s="43" t="s">
        <v>33</v>
      </c>
      <c r="B29" s="44"/>
      <c r="C29" s="44"/>
      <c r="D29" s="44"/>
      <c r="E29" s="44"/>
      <c r="F29" s="44"/>
      <c r="G29" s="45"/>
      <c r="H29" s="51"/>
      <c r="I29" s="53"/>
    </row>
    <row r="30" spans="1:9" ht="15.75" thickBot="1" x14ac:dyDescent="0.3">
      <c r="A30" s="43" t="s">
        <v>14</v>
      </c>
      <c r="B30" s="44"/>
      <c r="C30" s="44"/>
      <c r="D30" s="44"/>
      <c r="E30" s="44"/>
      <c r="F30" s="44"/>
      <c r="G30" s="45"/>
      <c r="H30" s="178">
        <f>H9+H29</f>
        <v>57391.39</v>
      </c>
      <c r="I30" s="179"/>
    </row>
    <row r="31" spans="1:9" x14ac:dyDescent="0.25">
      <c r="A31" s="48"/>
      <c r="B31" s="49"/>
      <c r="C31" s="49"/>
      <c r="D31" s="49"/>
      <c r="E31" s="49"/>
      <c r="F31" s="49"/>
      <c r="G31" s="50"/>
      <c r="H31" s="112"/>
      <c r="I31" s="113"/>
    </row>
    <row r="32" spans="1:9" x14ac:dyDescent="0.25">
      <c r="A32" s="15" t="s">
        <v>93</v>
      </c>
      <c r="B32" s="16"/>
      <c r="C32" s="16"/>
      <c r="D32" s="16"/>
      <c r="E32" s="16"/>
      <c r="F32" s="16"/>
      <c r="G32" s="17"/>
      <c r="H32" s="18">
        <f>H4+H9-H27</f>
        <v>79714.26999999999</v>
      </c>
      <c r="I32" s="24"/>
    </row>
    <row r="33" spans="1:9" x14ac:dyDescent="0.25">
      <c r="A33" s="15" t="s">
        <v>111</v>
      </c>
      <c r="B33" s="16"/>
      <c r="C33" s="16"/>
      <c r="D33" s="16"/>
      <c r="E33" s="16"/>
      <c r="F33" s="16"/>
      <c r="G33" s="17"/>
      <c r="H33" s="115">
        <f>H6-H7+H29</f>
        <v>6900</v>
      </c>
      <c r="I33" s="116"/>
    </row>
    <row r="34" spans="1:9" x14ac:dyDescent="0.25">
      <c r="A34" s="23"/>
      <c r="B34" s="102"/>
      <c r="C34" s="102"/>
      <c r="D34" s="102"/>
      <c r="E34" s="102"/>
      <c r="F34" s="102"/>
      <c r="G34" s="24"/>
      <c r="H34" s="23"/>
      <c r="I34" s="24"/>
    </row>
    <row r="35" spans="1:9" x14ac:dyDescent="0.25">
      <c r="A35" s="26" t="s">
        <v>15</v>
      </c>
      <c r="B35" s="27"/>
      <c r="C35" s="27"/>
      <c r="D35" s="27"/>
      <c r="E35" s="27"/>
      <c r="F35" s="27"/>
      <c r="G35" s="28"/>
      <c r="H35" s="119"/>
      <c r="I35" s="120"/>
    </row>
    <row r="36" spans="1:9" x14ac:dyDescent="0.25">
      <c r="A36" s="31" t="s">
        <v>16</v>
      </c>
      <c r="B36" s="32"/>
      <c r="C36" s="32"/>
      <c r="D36" s="32"/>
      <c r="E36" s="32"/>
      <c r="F36" s="32"/>
      <c r="G36" s="33"/>
      <c r="H36" s="23">
        <v>7.5</v>
      </c>
      <c r="I36" s="24"/>
    </row>
    <row r="37" spans="1:9" ht="15.75" thickBot="1" x14ac:dyDescent="0.3">
      <c r="A37" s="36" t="s">
        <v>57</v>
      </c>
      <c r="B37" s="37"/>
      <c r="C37" s="37"/>
      <c r="D37" s="37"/>
      <c r="E37" s="37"/>
      <c r="F37" s="37"/>
      <c r="G37" s="38"/>
      <c r="H37" s="221">
        <f>H9/H27*H36</f>
        <v>10.626340218325669</v>
      </c>
      <c r="I37" s="222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2">
    <mergeCell ref="A28:G28"/>
    <mergeCell ref="H28:I28"/>
    <mergeCell ref="A41:C41"/>
    <mergeCell ref="G41:I41"/>
    <mergeCell ref="A34:G34"/>
    <mergeCell ref="H34:I34"/>
    <mergeCell ref="A35:G35"/>
    <mergeCell ref="H35:I35"/>
    <mergeCell ref="A36:G36"/>
    <mergeCell ref="H36:I36"/>
    <mergeCell ref="A32:G32"/>
    <mergeCell ref="H32:I32"/>
    <mergeCell ref="A33:G33"/>
    <mergeCell ref="H33:I33"/>
    <mergeCell ref="A37:G37"/>
    <mergeCell ref="H37:I37"/>
    <mergeCell ref="A29:G29"/>
    <mergeCell ref="H29:I29"/>
    <mergeCell ref="A30:G30"/>
    <mergeCell ref="H30:I30"/>
    <mergeCell ref="A31:G31"/>
    <mergeCell ref="H31:I31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9:G19"/>
    <mergeCell ref="H19:I19"/>
    <mergeCell ref="H18:I18"/>
    <mergeCell ref="A20:G20"/>
    <mergeCell ref="H20:I20"/>
    <mergeCell ref="A17:G17"/>
    <mergeCell ref="H17:I17"/>
    <mergeCell ref="H12:I12"/>
    <mergeCell ref="A13:G13"/>
    <mergeCell ref="H13:I13"/>
    <mergeCell ref="A14:G15"/>
    <mergeCell ref="H14:I15"/>
    <mergeCell ref="A7:G7"/>
    <mergeCell ref="H7:I7"/>
    <mergeCell ref="A8:G8"/>
    <mergeCell ref="H8:I8"/>
    <mergeCell ref="A27:G27"/>
    <mergeCell ref="H27:I27"/>
    <mergeCell ref="A18:G18"/>
    <mergeCell ref="A9:G9"/>
    <mergeCell ref="H9:I9"/>
    <mergeCell ref="A10:G10"/>
    <mergeCell ref="H10:I10"/>
    <mergeCell ref="A11:G11"/>
    <mergeCell ref="H11:I11"/>
    <mergeCell ref="A12:G12"/>
    <mergeCell ref="A16:G16"/>
    <mergeCell ref="H16:I16"/>
    <mergeCell ref="A6:G6"/>
    <mergeCell ref="H6:I6"/>
    <mergeCell ref="A5:G5"/>
    <mergeCell ref="H5:I5"/>
    <mergeCell ref="A1:I1"/>
    <mergeCell ref="C2:F2"/>
    <mergeCell ref="A3:G3"/>
    <mergeCell ref="H3:I3"/>
    <mergeCell ref="H4:I4"/>
    <mergeCell ref="A4:G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workbookViewId="0">
      <selection activeCell="H39" sqref="H39"/>
    </sheetView>
  </sheetViews>
  <sheetFormatPr defaultRowHeight="15" x14ac:dyDescent="0.25"/>
  <sheetData>
    <row r="1" spans="1:9" ht="18.75" x14ac:dyDescent="0.3">
      <c r="A1" s="95" t="s">
        <v>43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2"/>
      <c r="H3" s="97" t="s">
        <v>2</v>
      </c>
      <c r="I3" s="98"/>
    </row>
    <row r="4" spans="1:9" x14ac:dyDescent="0.25">
      <c r="A4" s="77" t="s">
        <v>75</v>
      </c>
      <c r="B4" s="78"/>
      <c r="C4" s="78"/>
      <c r="D4" s="78"/>
      <c r="E4" s="78"/>
      <c r="F4" s="78"/>
      <c r="G4" s="79"/>
      <c r="H4" s="225">
        <v>91577.96</v>
      </c>
      <c r="I4" s="226"/>
    </row>
    <row r="5" spans="1:9" x14ac:dyDescent="0.25">
      <c r="A5" s="23"/>
      <c r="B5" s="102"/>
      <c r="C5" s="102"/>
      <c r="D5" s="102"/>
      <c r="E5" s="102"/>
      <c r="F5" s="102"/>
      <c r="G5" s="24"/>
      <c r="H5" s="115"/>
      <c r="I5" s="116"/>
    </row>
    <row r="6" spans="1:9" x14ac:dyDescent="0.25">
      <c r="A6" s="20" t="s">
        <v>92</v>
      </c>
      <c r="B6" s="21"/>
      <c r="C6" s="21"/>
      <c r="D6" s="21"/>
      <c r="E6" s="21"/>
      <c r="F6" s="21"/>
      <c r="G6" s="22"/>
      <c r="H6" s="23">
        <v>77194.34</v>
      </c>
      <c r="I6" s="24"/>
    </row>
    <row r="7" spans="1:9" x14ac:dyDescent="0.25">
      <c r="A7" s="69" t="s">
        <v>1</v>
      </c>
      <c r="B7" s="70"/>
      <c r="C7" s="70"/>
      <c r="D7" s="70"/>
      <c r="E7" s="70"/>
      <c r="F7" s="70"/>
      <c r="G7" s="71"/>
      <c r="H7" s="67">
        <v>5726.42</v>
      </c>
      <c r="I7" s="68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1020</v>
      </c>
      <c r="I8" s="76"/>
    </row>
    <row r="9" spans="1:9" ht="15.75" thickBot="1" x14ac:dyDescent="0.3">
      <c r="A9" s="23"/>
      <c r="B9" s="102"/>
      <c r="C9" s="102"/>
      <c r="D9" s="102"/>
      <c r="E9" s="102"/>
      <c r="F9" s="102"/>
      <c r="G9" s="24"/>
      <c r="H9" s="29"/>
      <c r="I9" s="30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149"/>
      <c r="H10" s="176">
        <f>H11+H12+H13+H14+H15+H17+H18+H20+H21+H22+H23+H24+H25+H26+H27+H19</f>
        <v>69420.09</v>
      </c>
      <c r="I10" s="177"/>
    </row>
    <row r="11" spans="1:9" x14ac:dyDescent="0.25">
      <c r="A11" s="90" t="s">
        <v>62</v>
      </c>
      <c r="B11" s="91"/>
      <c r="C11" s="91"/>
      <c r="D11" s="91"/>
      <c r="E11" s="91"/>
      <c r="F11" s="91"/>
      <c r="G11" s="91"/>
      <c r="H11" s="123">
        <v>0</v>
      </c>
      <c r="I11" s="124"/>
    </row>
    <row r="12" spans="1:9" x14ac:dyDescent="0.25">
      <c r="A12" s="69" t="s">
        <v>4</v>
      </c>
      <c r="B12" s="70"/>
      <c r="C12" s="70"/>
      <c r="D12" s="70"/>
      <c r="E12" s="70"/>
      <c r="F12" s="70"/>
      <c r="G12" s="114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114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114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148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148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114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147"/>
      <c r="H18" s="67">
        <v>0</v>
      </c>
      <c r="I18" s="68"/>
    </row>
    <row r="19" spans="1:9" x14ac:dyDescent="0.25">
      <c r="A19" s="69" t="s">
        <v>55</v>
      </c>
      <c r="B19" s="70"/>
      <c r="C19" s="70"/>
      <c r="D19" s="70"/>
      <c r="E19" s="70"/>
      <c r="F19" s="70"/>
      <c r="G19" s="114"/>
      <c r="H19" s="75">
        <v>904.5</v>
      </c>
      <c r="I19" s="76"/>
    </row>
    <row r="20" spans="1:9" x14ac:dyDescent="0.25">
      <c r="A20" s="81" t="s">
        <v>10</v>
      </c>
      <c r="B20" s="82"/>
      <c r="C20" s="82"/>
      <c r="D20" s="82"/>
      <c r="E20" s="82"/>
      <c r="F20" s="82"/>
      <c r="G20" s="82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2"/>
      <c r="H21" s="75">
        <v>2200.96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2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2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2"/>
      <c r="H24" s="29">
        <v>10321.65</v>
      </c>
      <c r="I24" s="30"/>
    </row>
    <row r="25" spans="1:9" x14ac:dyDescent="0.25">
      <c r="A25" s="31" t="s">
        <v>53</v>
      </c>
      <c r="B25" s="32"/>
      <c r="C25" s="32"/>
      <c r="D25" s="32"/>
      <c r="E25" s="32"/>
      <c r="F25" s="32"/>
      <c r="G25" s="32"/>
      <c r="H25" s="29">
        <v>39070.49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2"/>
      <c r="H26" s="41">
        <v>12072.78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0"/>
      <c r="H27" s="62">
        <v>809.11</v>
      </c>
      <c r="I27" s="63"/>
    </row>
    <row r="28" spans="1:9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57">
        <v>42209.42</v>
      </c>
      <c r="I28" s="58"/>
    </row>
    <row r="29" spans="1:9" ht="15.75" thickBot="1" x14ac:dyDescent="0.3">
      <c r="A29" s="107"/>
      <c r="B29" s="108"/>
      <c r="C29" s="108"/>
      <c r="D29" s="108"/>
      <c r="E29" s="108"/>
      <c r="F29" s="108"/>
      <c r="G29" s="109"/>
      <c r="H29" s="107"/>
      <c r="I29" s="109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4"/>
      <c r="H30" s="46">
        <v>0</v>
      </c>
      <c r="I30" s="47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4"/>
      <c r="H31" s="178">
        <f>H10+H30</f>
        <v>69420.09</v>
      </c>
      <c r="I31" s="179"/>
    </row>
    <row r="32" spans="1:9" x14ac:dyDescent="0.25">
      <c r="A32" s="48"/>
      <c r="B32" s="49"/>
      <c r="C32" s="49"/>
      <c r="D32" s="49"/>
      <c r="E32" s="49"/>
      <c r="F32" s="49"/>
      <c r="G32" s="49"/>
      <c r="H32" s="48"/>
      <c r="I32" s="50"/>
    </row>
    <row r="33" spans="1:9" x14ac:dyDescent="0.25">
      <c r="A33" s="15" t="s">
        <v>74</v>
      </c>
      <c r="B33" s="16"/>
      <c r="C33" s="16"/>
      <c r="D33" s="16"/>
      <c r="E33" s="16"/>
      <c r="F33" s="16"/>
      <c r="G33" s="16"/>
      <c r="H33" s="18">
        <f>H4+H10-H28</f>
        <v>118788.62999999999</v>
      </c>
      <c r="I33" s="19"/>
    </row>
    <row r="34" spans="1:9" x14ac:dyDescent="0.25">
      <c r="A34" s="15" t="s">
        <v>112</v>
      </c>
      <c r="B34" s="16"/>
      <c r="C34" s="16"/>
      <c r="D34" s="16"/>
      <c r="E34" s="16"/>
      <c r="F34" s="16"/>
      <c r="G34" s="16"/>
      <c r="H34" s="18">
        <f>H6-H7-H8+H30</f>
        <v>70447.92</v>
      </c>
      <c r="I34" s="19"/>
    </row>
    <row r="35" spans="1:9" x14ac:dyDescent="0.25">
      <c r="A35" s="77"/>
      <c r="B35" s="78"/>
      <c r="C35" s="78"/>
      <c r="D35" s="78"/>
      <c r="E35" s="78"/>
      <c r="F35" s="78"/>
      <c r="G35" s="150"/>
      <c r="H35" s="23"/>
      <c r="I35" s="24"/>
    </row>
    <row r="36" spans="1:9" x14ac:dyDescent="0.25">
      <c r="A36" s="69" t="s">
        <v>15</v>
      </c>
      <c r="B36" s="70"/>
      <c r="C36" s="70"/>
      <c r="D36" s="70"/>
      <c r="E36" s="70"/>
      <c r="F36" s="70"/>
      <c r="G36" s="114"/>
      <c r="H36" s="67"/>
      <c r="I36" s="68"/>
    </row>
    <row r="37" spans="1:9" x14ac:dyDescent="0.25">
      <c r="A37" s="31" t="s">
        <v>16</v>
      </c>
      <c r="B37" s="32"/>
      <c r="C37" s="32"/>
      <c r="D37" s="32"/>
      <c r="E37" s="32"/>
      <c r="F37" s="32"/>
      <c r="G37" s="32"/>
      <c r="H37" s="18">
        <v>7.5</v>
      </c>
      <c r="I37" s="19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7"/>
      <c r="H38" s="221">
        <f>H10/H28*H37</f>
        <v>12.334940281103128</v>
      </c>
      <c r="I38" s="222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H35:I35"/>
    <mergeCell ref="A32:G32"/>
    <mergeCell ref="A34:G34"/>
    <mergeCell ref="H34:I34"/>
    <mergeCell ref="A41:C41"/>
    <mergeCell ref="G41:I41"/>
    <mergeCell ref="A37:G37"/>
    <mergeCell ref="H37:I37"/>
    <mergeCell ref="A38:G38"/>
    <mergeCell ref="H38:I38"/>
    <mergeCell ref="A9:G9"/>
    <mergeCell ref="H9:I9"/>
    <mergeCell ref="H19:I19"/>
    <mergeCell ref="A36:G36"/>
    <mergeCell ref="H36:I36"/>
    <mergeCell ref="A35:G35"/>
    <mergeCell ref="A31:G31"/>
    <mergeCell ref="H31:I31"/>
    <mergeCell ref="A27:G27"/>
    <mergeCell ref="H27:I27"/>
    <mergeCell ref="H32:I32"/>
    <mergeCell ref="A33:G33"/>
    <mergeCell ref="H33:I33"/>
    <mergeCell ref="A22:G22"/>
    <mergeCell ref="H22:I22"/>
    <mergeCell ref="A30:G30"/>
    <mergeCell ref="H30:I30"/>
    <mergeCell ref="A23:G23"/>
    <mergeCell ref="H23:I23"/>
    <mergeCell ref="A24:G24"/>
    <mergeCell ref="H24:I24"/>
    <mergeCell ref="A25:G25"/>
    <mergeCell ref="H25:I25"/>
    <mergeCell ref="A28:G28"/>
    <mergeCell ref="H28:I28"/>
    <mergeCell ref="A29:G29"/>
    <mergeCell ref="H29:I29"/>
    <mergeCell ref="A26:G26"/>
    <mergeCell ref="H26:I26"/>
    <mergeCell ref="A20:G20"/>
    <mergeCell ref="H20:I20"/>
    <mergeCell ref="A21:G21"/>
    <mergeCell ref="H21:I21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7:G7"/>
    <mergeCell ref="H7:I7"/>
    <mergeCell ref="A8:G8"/>
    <mergeCell ref="H8:I8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4" workbookViewId="0">
      <selection activeCell="H39" sqref="H39"/>
    </sheetView>
  </sheetViews>
  <sheetFormatPr defaultRowHeight="15" x14ac:dyDescent="0.25"/>
  <sheetData>
    <row r="1" spans="1:9" ht="18.75" x14ac:dyDescent="0.3">
      <c r="A1" s="95" t="s">
        <v>44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2"/>
      <c r="H3" s="97" t="s">
        <v>2</v>
      </c>
      <c r="I3" s="98"/>
    </row>
    <row r="4" spans="1:9" x14ac:dyDescent="0.25">
      <c r="A4" s="15" t="s">
        <v>75</v>
      </c>
      <c r="B4" s="16"/>
      <c r="C4" s="16"/>
      <c r="D4" s="16"/>
      <c r="E4" s="16"/>
      <c r="F4" s="16"/>
      <c r="G4" s="16"/>
      <c r="H4" s="227">
        <v>54326.5</v>
      </c>
      <c r="I4" s="228"/>
    </row>
    <row r="5" spans="1:9" x14ac:dyDescent="0.25">
      <c r="A5" s="23"/>
      <c r="B5" s="102"/>
      <c r="C5" s="102"/>
      <c r="D5" s="102"/>
      <c r="E5" s="102"/>
      <c r="F5" s="102"/>
      <c r="G5" s="24"/>
      <c r="H5" s="23"/>
      <c r="I5" s="24"/>
    </row>
    <row r="6" spans="1:9" x14ac:dyDescent="0.25">
      <c r="A6" s="15" t="s">
        <v>94</v>
      </c>
      <c r="B6" s="16"/>
      <c r="C6" s="16"/>
      <c r="D6" s="16"/>
      <c r="E6" s="16"/>
      <c r="F6" s="16"/>
      <c r="G6" s="17"/>
      <c r="H6" s="23">
        <v>78840.039999999994</v>
      </c>
      <c r="I6" s="24"/>
    </row>
    <row r="7" spans="1:9" x14ac:dyDescent="0.25">
      <c r="A7" s="190" t="s">
        <v>1</v>
      </c>
      <c r="B7" s="191"/>
      <c r="C7" s="191"/>
      <c r="D7" s="191"/>
      <c r="E7" s="191"/>
      <c r="F7" s="191"/>
      <c r="G7" s="192"/>
      <c r="H7" s="229">
        <v>3327.38</v>
      </c>
      <c r="I7" s="230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169">
        <v>1620</v>
      </c>
      <c r="I8" s="170"/>
    </row>
    <row r="9" spans="1:9" ht="15.75" thickBot="1" x14ac:dyDescent="0.3">
      <c r="A9" s="23"/>
      <c r="B9" s="102"/>
      <c r="C9" s="102"/>
      <c r="D9" s="102"/>
      <c r="E9" s="102"/>
      <c r="F9" s="102"/>
      <c r="G9" s="24"/>
      <c r="H9" s="23"/>
      <c r="I9" s="24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149"/>
      <c r="H10" s="88">
        <f>H11+H12+H13+H14+H15+H17+H18+H20+H21+H22+H23+H24+H25+H26+H27+H19</f>
        <v>45883.67</v>
      </c>
      <c r="I10" s="138"/>
    </row>
    <row r="11" spans="1:9" x14ac:dyDescent="0.25">
      <c r="A11" s="90" t="s">
        <v>62</v>
      </c>
      <c r="B11" s="91"/>
      <c r="C11" s="91"/>
      <c r="D11" s="91"/>
      <c r="E11" s="91"/>
      <c r="F11" s="91"/>
      <c r="G11" s="91"/>
      <c r="H11" s="93">
        <v>0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114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114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114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148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148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114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147"/>
      <c r="H18" s="67">
        <v>0</v>
      </c>
      <c r="I18" s="68"/>
    </row>
    <row r="19" spans="1:9" x14ac:dyDescent="0.25">
      <c r="A19" s="69" t="s">
        <v>55</v>
      </c>
      <c r="B19" s="70"/>
      <c r="C19" s="70"/>
      <c r="D19" s="70"/>
      <c r="E19" s="70"/>
      <c r="F19" s="70"/>
      <c r="G19" s="114"/>
      <c r="H19" s="75">
        <v>1161</v>
      </c>
      <c r="I19" s="76"/>
    </row>
    <row r="20" spans="1:9" x14ac:dyDescent="0.25">
      <c r="A20" s="81" t="s">
        <v>10</v>
      </c>
      <c r="B20" s="82"/>
      <c r="C20" s="82"/>
      <c r="D20" s="82"/>
      <c r="E20" s="82"/>
      <c r="F20" s="82"/>
      <c r="G20" s="82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2"/>
      <c r="H21" s="75">
        <v>1100.48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2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2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2"/>
      <c r="H24" s="75">
        <v>5638.5</v>
      </c>
      <c r="I24" s="76"/>
    </row>
    <row r="25" spans="1:9" x14ac:dyDescent="0.25">
      <c r="A25" s="31" t="s">
        <v>53</v>
      </c>
      <c r="B25" s="32"/>
      <c r="C25" s="32"/>
      <c r="D25" s="32"/>
      <c r="E25" s="32"/>
      <c r="F25" s="32"/>
      <c r="G25" s="32"/>
      <c r="H25" s="29">
        <v>25312.44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2"/>
      <c r="H26" s="41">
        <v>7821.54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0"/>
      <c r="H27" s="62">
        <v>809.11</v>
      </c>
      <c r="I27" s="63"/>
    </row>
    <row r="28" spans="1:9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88">
        <v>28740.07</v>
      </c>
      <c r="I28" s="146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4"/>
      <c r="H30" s="46">
        <v>0</v>
      </c>
      <c r="I30" s="47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4"/>
      <c r="H31" s="178">
        <f>H10+H30</f>
        <v>45883.67</v>
      </c>
      <c r="I31" s="179"/>
    </row>
    <row r="32" spans="1:9" x14ac:dyDescent="0.25">
      <c r="A32" s="48"/>
      <c r="B32" s="49"/>
      <c r="C32" s="49"/>
      <c r="D32" s="49"/>
      <c r="E32" s="49"/>
      <c r="F32" s="49"/>
      <c r="G32" s="49"/>
      <c r="H32" s="48"/>
      <c r="I32" s="50"/>
    </row>
    <row r="33" spans="1:9" x14ac:dyDescent="0.25">
      <c r="A33" s="15" t="s">
        <v>74</v>
      </c>
      <c r="B33" s="16"/>
      <c r="C33" s="16"/>
      <c r="D33" s="16"/>
      <c r="E33" s="16"/>
      <c r="F33" s="16"/>
      <c r="G33" s="16"/>
      <c r="H33" s="18">
        <f>H4+H10-H28</f>
        <v>71470.100000000006</v>
      </c>
      <c r="I33" s="24"/>
    </row>
    <row r="34" spans="1:9" x14ac:dyDescent="0.25">
      <c r="A34" s="20" t="s">
        <v>95</v>
      </c>
      <c r="B34" s="21"/>
      <c r="C34" s="21"/>
      <c r="D34" s="21"/>
      <c r="E34" s="21"/>
      <c r="F34" s="21"/>
      <c r="G34" s="21"/>
      <c r="H34" s="211">
        <f>H6-H7-H8+H30</f>
        <v>73892.659999999989</v>
      </c>
      <c r="I34" s="212"/>
    </row>
    <row r="35" spans="1:9" x14ac:dyDescent="0.25">
      <c r="A35" s="77"/>
      <c r="B35" s="78"/>
      <c r="C35" s="78"/>
      <c r="D35" s="78"/>
      <c r="E35" s="78"/>
      <c r="F35" s="78"/>
      <c r="G35" s="150"/>
      <c r="H35" s="23"/>
      <c r="I35" s="24"/>
    </row>
    <row r="36" spans="1:9" x14ac:dyDescent="0.25">
      <c r="A36" s="69" t="s">
        <v>15</v>
      </c>
      <c r="B36" s="70"/>
      <c r="C36" s="70"/>
      <c r="D36" s="70"/>
      <c r="E36" s="70"/>
      <c r="F36" s="70"/>
      <c r="G36" s="114"/>
      <c r="H36" s="67"/>
      <c r="I36" s="68"/>
    </row>
    <row r="37" spans="1:9" x14ac:dyDescent="0.25">
      <c r="A37" s="31" t="s">
        <v>16</v>
      </c>
      <c r="B37" s="32"/>
      <c r="C37" s="32"/>
      <c r="D37" s="32"/>
      <c r="E37" s="32"/>
      <c r="F37" s="32"/>
      <c r="G37" s="32"/>
      <c r="H37" s="18">
        <v>9</v>
      </c>
      <c r="I37" s="19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7"/>
      <c r="H38" s="221">
        <f>H10/H28*H37</f>
        <v>14.368546423164593</v>
      </c>
      <c r="I38" s="222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A41:C41"/>
    <mergeCell ref="G41:I41"/>
    <mergeCell ref="H19:I19"/>
    <mergeCell ref="A8:G8"/>
    <mergeCell ref="H8:I8"/>
    <mergeCell ref="A36:G36"/>
    <mergeCell ref="H36:I36"/>
    <mergeCell ref="A37:G37"/>
    <mergeCell ref="H37:I37"/>
    <mergeCell ref="A38:G38"/>
    <mergeCell ref="H38:I38"/>
    <mergeCell ref="A35:G35"/>
    <mergeCell ref="A31:G31"/>
    <mergeCell ref="H31:I31"/>
    <mergeCell ref="H35:I35"/>
    <mergeCell ref="A32:G32"/>
    <mergeCell ref="H32:I32"/>
    <mergeCell ref="A33:G33"/>
    <mergeCell ref="H33:I33"/>
    <mergeCell ref="A34:G34"/>
    <mergeCell ref="H34:I34"/>
    <mergeCell ref="A26:G26"/>
    <mergeCell ref="H26:I26"/>
    <mergeCell ref="A27:G27"/>
    <mergeCell ref="H27:I27"/>
    <mergeCell ref="A30:G30"/>
    <mergeCell ref="H30:I30"/>
    <mergeCell ref="A29:G29"/>
    <mergeCell ref="H29:I29"/>
    <mergeCell ref="A23:G23"/>
    <mergeCell ref="H23:I23"/>
    <mergeCell ref="A24:G24"/>
    <mergeCell ref="H24:I24"/>
    <mergeCell ref="A25:G25"/>
    <mergeCell ref="H25:I25"/>
    <mergeCell ref="A20:G20"/>
    <mergeCell ref="H20:I20"/>
    <mergeCell ref="A21:G21"/>
    <mergeCell ref="H21:I21"/>
    <mergeCell ref="A22:G22"/>
    <mergeCell ref="H22:I22"/>
    <mergeCell ref="H13:I13"/>
    <mergeCell ref="A14:G14"/>
    <mergeCell ref="H14:I14"/>
    <mergeCell ref="A15:G16"/>
    <mergeCell ref="H15:I16"/>
    <mergeCell ref="A9:G9"/>
    <mergeCell ref="H9:I9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A6:G6"/>
    <mergeCell ref="A5:G5"/>
    <mergeCell ref="H5:I5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K41" sqref="K41"/>
    </sheetView>
  </sheetViews>
  <sheetFormatPr defaultRowHeight="15" x14ac:dyDescent="0.25"/>
  <sheetData>
    <row r="1" spans="1:9" ht="18.75" x14ac:dyDescent="0.3">
      <c r="A1" s="95" t="s">
        <v>45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2"/>
      <c r="H3" s="97" t="s">
        <v>2</v>
      </c>
      <c r="I3" s="98"/>
    </row>
    <row r="4" spans="1:9" x14ac:dyDescent="0.25">
      <c r="A4" s="15" t="s">
        <v>75</v>
      </c>
      <c r="B4" s="16"/>
      <c r="C4" s="16"/>
      <c r="D4" s="16"/>
      <c r="E4" s="16"/>
      <c r="F4" s="16"/>
      <c r="G4" s="16"/>
      <c r="H4" s="99">
        <v>248820.2</v>
      </c>
      <c r="I4" s="100"/>
    </row>
    <row r="5" spans="1:9" x14ac:dyDescent="0.25">
      <c r="A5" s="41"/>
      <c r="B5" s="175"/>
      <c r="C5" s="175"/>
      <c r="D5" s="175"/>
      <c r="E5" s="175"/>
      <c r="F5" s="175"/>
      <c r="G5" s="175"/>
      <c r="H5" s="23"/>
      <c r="I5" s="24"/>
    </row>
    <row r="6" spans="1:9" x14ac:dyDescent="0.25">
      <c r="A6" s="150" t="s">
        <v>96</v>
      </c>
      <c r="B6" s="16"/>
      <c r="C6" s="16"/>
      <c r="D6" s="16"/>
      <c r="E6" s="16"/>
      <c r="F6" s="16"/>
      <c r="G6" s="16"/>
      <c r="H6" s="151">
        <v>20081.27</v>
      </c>
      <c r="I6" s="152"/>
    </row>
    <row r="7" spans="1:9" x14ac:dyDescent="0.25">
      <c r="A7" s="69" t="s">
        <v>1</v>
      </c>
      <c r="B7" s="70"/>
      <c r="C7" s="70"/>
      <c r="D7" s="70"/>
      <c r="E7" s="70"/>
      <c r="F7" s="70"/>
      <c r="G7" s="114"/>
      <c r="H7" s="67">
        <v>15260.07</v>
      </c>
      <c r="I7" s="68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29" t="s">
        <v>34</v>
      </c>
      <c r="I8" s="30"/>
    </row>
    <row r="9" spans="1:9" ht="15.75" thickBot="1" x14ac:dyDescent="0.3">
      <c r="A9" s="23"/>
      <c r="B9" s="102"/>
      <c r="C9" s="102"/>
      <c r="D9" s="102"/>
      <c r="E9" s="102"/>
      <c r="F9" s="102"/>
      <c r="G9" s="102"/>
      <c r="H9" s="29"/>
      <c r="I9" s="30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149"/>
      <c r="H10" s="176">
        <f>H11+H12+H13+H14+H15+H17+H18+H20+H21+H22+H23+H24+H25+H26+H27+H19</f>
        <v>98232.51</v>
      </c>
      <c r="I10" s="177"/>
    </row>
    <row r="11" spans="1:9" x14ac:dyDescent="0.25">
      <c r="A11" s="90" t="s">
        <v>62</v>
      </c>
      <c r="B11" s="91"/>
      <c r="C11" s="91"/>
      <c r="D11" s="91"/>
      <c r="E11" s="91"/>
      <c r="F11" s="91"/>
      <c r="G11" s="91"/>
      <c r="H11" s="123">
        <v>990</v>
      </c>
      <c r="I11" s="124"/>
    </row>
    <row r="12" spans="1:9" x14ac:dyDescent="0.25">
      <c r="A12" s="69" t="s">
        <v>4</v>
      </c>
      <c r="B12" s="70"/>
      <c r="C12" s="70"/>
      <c r="D12" s="70"/>
      <c r="E12" s="70"/>
      <c r="F12" s="70"/>
      <c r="G12" s="114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114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114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148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148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114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147"/>
      <c r="H18" s="67">
        <v>0</v>
      </c>
      <c r="I18" s="68"/>
    </row>
    <row r="19" spans="1:9" x14ac:dyDescent="0.25">
      <c r="A19" s="69" t="s">
        <v>55</v>
      </c>
      <c r="B19" s="70"/>
      <c r="C19" s="70"/>
      <c r="D19" s="70"/>
      <c r="E19" s="70"/>
      <c r="F19" s="70"/>
      <c r="G19" s="114"/>
      <c r="H19" s="75">
        <v>924</v>
      </c>
      <c r="I19" s="76"/>
    </row>
    <row r="20" spans="1:9" x14ac:dyDescent="0.25">
      <c r="A20" s="81" t="s">
        <v>10</v>
      </c>
      <c r="B20" s="82"/>
      <c r="C20" s="82"/>
      <c r="D20" s="82"/>
      <c r="E20" s="82"/>
      <c r="F20" s="82"/>
      <c r="G20" s="82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2"/>
      <c r="H21" s="75">
        <v>2544.86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2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2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2"/>
      <c r="H24" s="75">
        <v>15988.5</v>
      </c>
      <c r="I24" s="76"/>
    </row>
    <row r="25" spans="1:9" x14ac:dyDescent="0.25">
      <c r="A25" s="31" t="s">
        <v>53</v>
      </c>
      <c r="B25" s="32"/>
      <c r="C25" s="32"/>
      <c r="D25" s="32"/>
      <c r="E25" s="32"/>
      <c r="F25" s="32"/>
      <c r="G25" s="32"/>
      <c r="H25" s="29">
        <v>55718.44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2"/>
      <c r="H26" s="231">
        <v>17217</v>
      </c>
      <c r="I26" s="23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0"/>
      <c r="H27" s="62">
        <v>809.11</v>
      </c>
      <c r="I27" s="63"/>
    </row>
    <row r="28" spans="1:9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57">
        <v>75376.31</v>
      </c>
      <c r="I28" s="58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4"/>
      <c r="H30" s="46">
        <f>H31</f>
        <v>8000</v>
      </c>
      <c r="I30" s="47"/>
    </row>
    <row r="31" spans="1:9" ht="15.75" thickBot="1" x14ac:dyDescent="0.3">
      <c r="A31" s="69" t="s">
        <v>118</v>
      </c>
      <c r="B31" s="70"/>
      <c r="C31" s="70"/>
      <c r="D31" s="70"/>
      <c r="E31" s="70"/>
      <c r="F31" s="70"/>
      <c r="G31" s="114"/>
      <c r="H31" s="86">
        <v>8000</v>
      </c>
      <c r="I31" s="87"/>
    </row>
    <row r="32" spans="1:9" ht="15.75" thickBot="1" x14ac:dyDescent="0.3">
      <c r="A32" s="43" t="s">
        <v>14</v>
      </c>
      <c r="B32" s="44"/>
      <c r="C32" s="44"/>
      <c r="D32" s="44"/>
      <c r="E32" s="44"/>
      <c r="F32" s="44"/>
      <c r="G32" s="44"/>
      <c r="H32" s="178">
        <f>H10+H30</f>
        <v>106232.51</v>
      </c>
      <c r="I32" s="179"/>
    </row>
    <row r="33" spans="1:9" x14ac:dyDescent="0.25">
      <c r="A33" s="48"/>
      <c r="B33" s="49"/>
      <c r="C33" s="49"/>
      <c r="D33" s="49"/>
      <c r="E33" s="49"/>
      <c r="F33" s="49"/>
      <c r="G33" s="49"/>
      <c r="H33" s="48"/>
      <c r="I33" s="50"/>
    </row>
    <row r="34" spans="1:9" x14ac:dyDescent="0.25">
      <c r="A34" s="15" t="s">
        <v>74</v>
      </c>
      <c r="B34" s="16"/>
      <c r="C34" s="16"/>
      <c r="D34" s="16"/>
      <c r="E34" s="16"/>
      <c r="F34" s="16"/>
      <c r="G34" s="16"/>
      <c r="H34" s="115">
        <f>H4+H10-H28</f>
        <v>271676.40000000002</v>
      </c>
      <c r="I34" s="116"/>
    </row>
    <row r="35" spans="1:9" x14ac:dyDescent="0.25">
      <c r="A35" s="15" t="s">
        <v>107</v>
      </c>
      <c r="B35" s="16"/>
      <c r="C35" s="16"/>
      <c r="D35" s="16"/>
      <c r="E35" s="16"/>
      <c r="F35" s="16"/>
      <c r="G35" s="16"/>
      <c r="H35" s="18">
        <f>H6+H7-H30</f>
        <v>27341.339999999997</v>
      </c>
      <c r="I35" s="19"/>
    </row>
    <row r="36" spans="1:9" x14ac:dyDescent="0.25">
      <c r="A36" s="77"/>
      <c r="B36" s="78"/>
      <c r="C36" s="78"/>
      <c r="D36" s="78"/>
      <c r="E36" s="78"/>
      <c r="F36" s="78"/>
      <c r="G36" s="150"/>
      <c r="H36" s="23"/>
      <c r="I36" s="24"/>
    </row>
    <row r="37" spans="1:9" x14ac:dyDescent="0.25">
      <c r="A37" s="69" t="s">
        <v>15</v>
      </c>
      <c r="B37" s="70"/>
      <c r="C37" s="70"/>
      <c r="D37" s="70"/>
      <c r="E37" s="70"/>
      <c r="F37" s="70"/>
      <c r="G37" s="114"/>
      <c r="H37" s="67"/>
      <c r="I37" s="68"/>
    </row>
    <row r="38" spans="1:9" x14ac:dyDescent="0.25">
      <c r="A38" s="31" t="s">
        <v>16</v>
      </c>
      <c r="B38" s="32"/>
      <c r="C38" s="32"/>
      <c r="D38" s="32"/>
      <c r="E38" s="32"/>
      <c r="F38" s="32"/>
      <c r="G38" s="32"/>
      <c r="H38" s="18">
        <v>10</v>
      </c>
      <c r="I38" s="19"/>
    </row>
    <row r="39" spans="1:9" ht="15.75" thickBot="1" x14ac:dyDescent="0.3">
      <c r="A39" s="36" t="s">
        <v>57</v>
      </c>
      <c r="B39" s="37"/>
      <c r="C39" s="37"/>
      <c r="D39" s="37"/>
      <c r="E39" s="37"/>
      <c r="F39" s="37"/>
      <c r="G39" s="37"/>
      <c r="H39" s="117">
        <f>H10/H28*H38</f>
        <v>13.032278974653973</v>
      </c>
      <c r="I39" s="118"/>
    </row>
    <row r="42" spans="1:9" x14ac:dyDescent="0.25">
      <c r="A42" s="25" t="s">
        <v>19</v>
      </c>
      <c r="B42" s="25"/>
      <c r="C42" s="25"/>
      <c r="G42" s="25" t="s">
        <v>20</v>
      </c>
      <c r="H42" s="25"/>
      <c r="I42" s="25"/>
    </row>
  </sheetData>
  <mergeCells count="76">
    <mergeCell ref="A34:G34"/>
    <mergeCell ref="H34:I34"/>
    <mergeCell ref="H35:I35"/>
    <mergeCell ref="A35:G35"/>
    <mergeCell ref="A39:G39"/>
    <mergeCell ref="H39:I39"/>
    <mergeCell ref="A42:C42"/>
    <mergeCell ref="G42:I42"/>
    <mergeCell ref="A36:G36"/>
    <mergeCell ref="H36:I36"/>
    <mergeCell ref="A37:G37"/>
    <mergeCell ref="H37:I37"/>
    <mergeCell ref="A38:G38"/>
    <mergeCell ref="H38:I38"/>
    <mergeCell ref="A31:G31"/>
    <mergeCell ref="H31:I31"/>
    <mergeCell ref="A32:G32"/>
    <mergeCell ref="H32:I32"/>
    <mergeCell ref="A33:G33"/>
    <mergeCell ref="H33:I33"/>
    <mergeCell ref="A30:G30"/>
    <mergeCell ref="H30:I30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22:G22"/>
    <mergeCell ref="H22:I22"/>
    <mergeCell ref="A23:G23"/>
    <mergeCell ref="H23:I23"/>
    <mergeCell ref="A24:G24"/>
    <mergeCell ref="H24:I24"/>
    <mergeCell ref="A18:G18"/>
    <mergeCell ref="H18:I18"/>
    <mergeCell ref="A20:G20"/>
    <mergeCell ref="H20:I20"/>
    <mergeCell ref="A21:G21"/>
    <mergeCell ref="H21:I21"/>
    <mergeCell ref="H19:I19"/>
    <mergeCell ref="A19:G19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H13:I13"/>
    <mergeCell ref="A7:G7"/>
    <mergeCell ref="H7:I7"/>
    <mergeCell ref="A9:G9"/>
    <mergeCell ref="H9:I9"/>
    <mergeCell ref="A8:G8"/>
    <mergeCell ref="H8:I8"/>
    <mergeCell ref="A6:G6"/>
    <mergeCell ref="A1:I1"/>
    <mergeCell ref="C2:F2"/>
    <mergeCell ref="A3:G3"/>
    <mergeCell ref="H3:I3"/>
    <mergeCell ref="A5:G5"/>
    <mergeCell ref="H5:I5"/>
    <mergeCell ref="A4:G4"/>
    <mergeCell ref="H4:I4"/>
    <mergeCell ref="H6:I6"/>
  </mergeCells>
  <pageMargins left="0.70866141732283472" right="0.70866141732283472" top="0.74803149606299213" bottom="0.78740157480314965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3" workbookViewId="0">
      <selection activeCell="L35" sqref="L35"/>
    </sheetView>
  </sheetViews>
  <sheetFormatPr defaultRowHeight="15" x14ac:dyDescent="0.25"/>
  <sheetData>
    <row r="1" spans="1:9" ht="18.7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" t="s">
        <v>97</v>
      </c>
      <c r="B4" s="16"/>
      <c r="C4" s="16"/>
      <c r="D4" s="16"/>
      <c r="E4" s="16"/>
      <c r="F4" s="16"/>
      <c r="G4" s="17"/>
      <c r="H4" s="237">
        <v>92684.6</v>
      </c>
      <c r="I4" s="238"/>
    </row>
    <row r="5" spans="1:9" x14ac:dyDescent="0.25">
      <c r="A5" s="77"/>
      <c r="B5" s="78"/>
      <c r="C5" s="78"/>
      <c r="D5" s="78"/>
      <c r="E5" s="78"/>
      <c r="F5" s="78"/>
      <c r="G5" s="79"/>
      <c r="H5" s="67"/>
      <c r="I5" s="68"/>
    </row>
    <row r="6" spans="1:9" x14ac:dyDescent="0.25">
      <c r="A6" s="15" t="s">
        <v>85</v>
      </c>
      <c r="B6" s="16"/>
      <c r="C6" s="16"/>
      <c r="D6" s="16"/>
      <c r="E6" s="16"/>
      <c r="F6" s="16"/>
      <c r="G6" s="17"/>
      <c r="H6" s="211">
        <v>3600</v>
      </c>
      <c r="I6" s="212"/>
    </row>
    <row r="7" spans="1:9" x14ac:dyDescent="0.25">
      <c r="A7" s="69" t="s">
        <v>56</v>
      </c>
      <c r="B7" s="70"/>
      <c r="C7" s="70"/>
      <c r="D7" s="70"/>
      <c r="E7" s="70"/>
      <c r="F7" s="70"/>
      <c r="G7" s="71"/>
      <c r="H7" s="75">
        <v>900</v>
      </c>
      <c r="I7" s="76"/>
    </row>
    <row r="8" spans="1:9" ht="15.75" thickBot="1" x14ac:dyDescent="0.3">
      <c r="A8" s="23"/>
      <c r="B8" s="102"/>
      <c r="C8" s="102"/>
      <c r="D8" s="102"/>
      <c r="E8" s="102"/>
      <c r="F8" s="102"/>
      <c r="G8" s="24"/>
      <c r="H8" s="29"/>
      <c r="I8" s="30"/>
    </row>
    <row r="9" spans="1:9" ht="15.75" thickBot="1" x14ac:dyDescent="0.3">
      <c r="A9" s="54" t="s">
        <v>106</v>
      </c>
      <c r="B9" s="55"/>
      <c r="C9" s="55"/>
      <c r="D9" s="55"/>
      <c r="E9" s="55"/>
      <c r="F9" s="55"/>
      <c r="G9" s="56"/>
      <c r="H9" s="88">
        <f>H10+H11+H12+H13+H14+H16+H17+H19+H20+H21+H22+H23+H24+H25+H26+H18</f>
        <v>82380.009999999995</v>
      </c>
      <c r="I9" s="138"/>
    </row>
    <row r="10" spans="1:9" x14ac:dyDescent="0.25">
      <c r="A10" s="90" t="s">
        <v>62</v>
      </c>
      <c r="B10" s="91"/>
      <c r="C10" s="91"/>
      <c r="D10" s="91"/>
      <c r="E10" s="91"/>
      <c r="F10" s="91"/>
      <c r="G10" s="92"/>
      <c r="H10" s="93">
        <v>0</v>
      </c>
      <c r="I10" s="94"/>
    </row>
    <row r="11" spans="1:9" x14ac:dyDescent="0.25">
      <c r="A11" s="69" t="s">
        <v>4</v>
      </c>
      <c r="B11" s="70"/>
      <c r="C11" s="70"/>
      <c r="D11" s="70"/>
      <c r="E11" s="70"/>
      <c r="F11" s="70"/>
      <c r="G11" s="71"/>
      <c r="H11" s="67"/>
      <c r="I11" s="68"/>
    </row>
    <row r="12" spans="1:9" x14ac:dyDescent="0.25">
      <c r="A12" s="69" t="s">
        <v>5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6</v>
      </c>
      <c r="B13" s="70"/>
      <c r="C13" s="70"/>
      <c r="D13" s="70"/>
      <c r="E13" s="70"/>
      <c r="F13" s="70"/>
      <c r="G13" s="71"/>
      <c r="H13" s="67">
        <v>704.76</v>
      </c>
      <c r="I13" s="68"/>
    </row>
    <row r="14" spans="1:9" x14ac:dyDescent="0.25">
      <c r="A14" s="64" t="s">
        <v>7</v>
      </c>
      <c r="B14" s="65"/>
      <c r="C14" s="65"/>
      <c r="D14" s="65"/>
      <c r="E14" s="65"/>
      <c r="F14" s="65"/>
      <c r="G14" s="66"/>
      <c r="H14" s="67"/>
      <c r="I14" s="68"/>
    </row>
    <row r="15" spans="1:9" x14ac:dyDescent="0.25">
      <c r="A15" s="64"/>
      <c r="B15" s="65"/>
      <c r="C15" s="65"/>
      <c r="D15" s="65"/>
      <c r="E15" s="65"/>
      <c r="F15" s="65"/>
      <c r="G15" s="66"/>
      <c r="H15" s="67"/>
      <c r="I15" s="68"/>
    </row>
    <row r="16" spans="1:9" x14ac:dyDescent="0.25">
      <c r="A16" s="69" t="s">
        <v>9</v>
      </c>
      <c r="B16" s="70"/>
      <c r="C16" s="70"/>
      <c r="D16" s="70"/>
      <c r="E16" s="70"/>
      <c r="F16" s="70"/>
      <c r="G16" s="71"/>
      <c r="H16" s="67"/>
      <c r="I16" s="68"/>
    </row>
    <row r="17" spans="1:12" x14ac:dyDescent="0.25">
      <c r="A17" s="72" t="s">
        <v>0</v>
      </c>
      <c r="B17" s="73"/>
      <c r="C17" s="73"/>
      <c r="D17" s="73"/>
      <c r="E17" s="73"/>
      <c r="F17" s="73"/>
      <c r="G17" s="74"/>
      <c r="H17" s="67">
        <v>0</v>
      </c>
      <c r="I17" s="68"/>
    </row>
    <row r="18" spans="1:12" x14ac:dyDescent="0.25">
      <c r="A18" s="31" t="s">
        <v>55</v>
      </c>
      <c r="B18" s="32"/>
      <c r="C18" s="32"/>
      <c r="D18" s="32"/>
      <c r="E18" s="32"/>
      <c r="F18" s="32"/>
      <c r="G18" s="33"/>
      <c r="H18" s="29">
        <v>0</v>
      </c>
      <c r="I18" s="30"/>
    </row>
    <row r="19" spans="1:12" x14ac:dyDescent="0.25">
      <c r="A19" s="81" t="s">
        <v>10</v>
      </c>
      <c r="B19" s="82"/>
      <c r="C19" s="82"/>
      <c r="D19" s="82"/>
      <c r="E19" s="82"/>
      <c r="F19" s="82"/>
      <c r="G19" s="83"/>
      <c r="H19" s="84"/>
      <c r="I19" s="85"/>
    </row>
    <row r="20" spans="1:12" x14ac:dyDescent="0.25">
      <c r="A20" s="31" t="s">
        <v>11</v>
      </c>
      <c r="B20" s="32"/>
      <c r="C20" s="32"/>
      <c r="D20" s="32"/>
      <c r="E20" s="32"/>
      <c r="F20" s="32"/>
      <c r="G20" s="33"/>
      <c r="H20" s="75">
        <v>1994.62</v>
      </c>
      <c r="I20" s="76"/>
    </row>
    <row r="21" spans="1:12" x14ac:dyDescent="0.25">
      <c r="A21" s="31" t="s">
        <v>17</v>
      </c>
      <c r="B21" s="32"/>
      <c r="C21" s="32"/>
      <c r="D21" s="32"/>
      <c r="E21" s="32"/>
      <c r="F21" s="32"/>
      <c r="G21" s="33"/>
      <c r="H21" s="29">
        <v>3335.84</v>
      </c>
      <c r="I21" s="30"/>
    </row>
    <row r="22" spans="1:12" x14ac:dyDescent="0.25">
      <c r="A22" s="31" t="s">
        <v>18</v>
      </c>
      <c r="B22" s="32"/>
      <c r="C22" s="32"/>
      <c r="D22" s="32"/>
      <c r="E22" s="32"/>
      <c r="F22" s="32"/>
      <c r="G22" s="33"/>
      <c r="H22" s="41"/>
      <c r="I22" s="42"/>
    </row>
    <row r="23" spans="1:12" x14ac:dyDescent="0.25">
      <c r="A23" s="31" t="s">
        <v>12</v>
      </c>
      <c r="B23" s="32"/>
      <c r="C23" s="32"/>
      <c r="D23" s="32"/>
      <c r="E23" s="32"/>
      <c r="F23" s="32"/>
      <c r="G23" s="33"/>
      <c r="H23" s="75">
        <v>13225.5</v>
      </c>
      <c r="I23" s="76"/>
    </row>
    <row r="24" spans="1:12" x14ac:dyDescent="0.25">
      <c r="A24" s="31" t="s">
        <v>53</v>
      </c>
      <c r="B24" s="32"/>
      <c r="C24" s="32"/>
      <c r="D24" s="32"/>
      <c r="E24" s="32"/>
      <c r="F24" s="32"/>
      <c r="G24" s="33"/>
      <c r="H24" s="29">
        <v>47601.36</v>
      </c>
      <c r="I24" s="30"/>
    </row>
    <row r="25" spans="1:12" x14ac:dyDescent="0.25">
      <c r="A25" s="31" t="s">
        <v>13</v>
      </c>
      <c r="B25" s="32"/>
      <c r="C25" s="32"/>
      <c r="D25" s="32"/>
      <c r="E25" s="32"/>
      <c r="F25" s="32"/>
      <c r="G25" s="33"/>
      <c r="H25" s="41">
        <v>14708.82</v>
      </c>
      <c r="I25" s="42"/>
    </row>
    <row r="26" spans="1:12" ht="15.75" thickBot="1" x14ac:dyDescent="0.3">
      <c r="A26" s="59" t="s">
        <v>52</v>
      </c>
      <c r="B26" s="60"/>
      <c r="C26" s="60"/>
      <c r="D26" s="60"/>
      <c r="E26" s="60"/>
      <c r="F26" s="60"/>
      <c r="G26" s="61"/>
      <c r="H26" s="62">
        <v>809.11</v>
      </c>
      <c r="I26" s="63"/>
    </row>
    <row r="27" spans="1:12" ht="15.75" thickBot="1" x14ac:dyDescent="0.3">
      <c r="A27" s="54" t="s">
        <v>105</v>
      </c>
      <c r="B27" s="55"/>
      <c r="C27" s="55"/>
      <c r="D27" s="55"/>
      <c r="E27" s="55"/>
      <c r="F27" s="55"/>
      <c r="G27" s="56"/>
      <c r="H27" s="88">
        <v>51683.11</v>
      </c>
      <c r="I27" s="146"/>
      <c r="L27" t="s">
        <v>104</v>
      </c>
    </row>
    <row r="28" spans="1:12" ht="15.75" thickBot="1" x14ac:dyDescent="0.3">
      <c r="A28" s="107"/>
      <c r="B28" s="108"/>
      <c r="C28" s="108"/>
      <c r="D28" s="108"/>
      <c r="E28" s="108"/>
      <c r="F28" s="108"/>
      <c r="G28" s="109"/>
      <c r="H28" s="235"/>
      <c r="I28" s="236"/>
    </row>
    <row r="29" spans="1:12" ht="15.75" thickBot="1" x14ac:dyDescent="0.3">
      <c r="A29" s="43" t="s">
        <v>33</v>
      </c>
      <c r="B29" s="44"/>
      <c r="C29" s="44"/>
      <c r="D29" s="44"/>
      <c r="E29" s="44"/>
      <c r="F29" s="44"/>
      <c r="G29" s="45"/>
      <c r="H29" s="97">
        <v>0</v>
      </c>
      <c r="I29" s="98"/>
    </row>
    <row r="30" spans="1:12" ht="15.75" thickBot="1" x14ac:dyDescent="0.3">
      <c r="A30" s="43" t="s">
        <v>14</v>
      </c>
      <c r="B30" s="44"/>
      <c r="C30" s="44"/>
      <c r="D30" s="44"/>
      <c r="E30" s="44"/>
      <c r="F30" s="44"/>
      <c r="G30" s="45"/>
      <c r="H30" s="46">
        <f>H9+H29</f>
        <v>82380.009999999995</v>
      </c>
      <c r="I30" s="47"/>
    </row>
    <row r="31" spans="1:12" x14ac:dyDescent="0.25">
      <c r="A31" s="48"/>
      <c r="B31" s="49"/>
      <c r="C31" s="49"/>
      <c r="D31" s="49"/>
      <c r="E31" s="49"/>
      <c r="F31" s="49"/>
      <c r="G31" s="50"/>
      <c r="H31" s="2"/>
      <c r="I31" s="1"/>
    </row>
    <row r="32" spans="1:12" x14ac:dyDescent="0.25">
      <c r="A32" s="15" t="s">
        <v>98</v>
      </c>
      <c r="B32" s="16"/>
      <c r="C32" s="16"/>
      <c r="D32" s="16"/>
      <c r="E32" s="16"/>
      <c r="F32" s="16"/>
      <c r="G32" s="17"/>
      <c r="H32" s="18">
        <f>H4+H9-H27</f>
        <v>123381.49999999999</v>
      </c>
      <c r="I32" s="19"/>
    </row>
    <row r="33" spans="1:9" x14ac:dyDescent="0.25">
      <c r="A33" s="15" t="s">
        <v>107</v>
      </c>
      <c r="B33" s="16"/>
      <c r="C33" s="16"/>
      <c r="D33" s="16"/>
      <c r="E33" s="16"/>
      <c r="F33" s="16"/>
      <c r="G33" s="16"/>
      <c r="H33" s="18">
        <f>H6+H7-H29</f>
        <v>4500</v>
      </c>
      <c r="I33" s="19"/>
    </row>
    <row r="34" spans="1:9" x14ac:dyDescent="0.25">
      <c r="A34" s="23"/>
      <c r="B34" s="102"/>
      <c r="C34" s="102"/>
      <c r="D34" s="102"/>
      <c r="E34" s="102"/>
      <c r="F34" s="102"/>
      <c r="G34" s="24"/>
      <c r="H34" s="23"/>
      <c r="I34" s="24"/>
    </row>
    <row r="35" spans="1:9" x14ac:dyDescent="0.25">
      <c r="A35" s="69" t="s">
        <v>15</v>
      </c>
      <c r="B35" s="70"/>
      <c r="C35" s="70"/>
      <c r="D35" s="70"/>
      <c r="E35" s="70"/>
      <c r="F35" s="70"/>
      <c r="G35" s="71"/>
      <c r="H35" s="119"/>
      <c r="I35" s="120"/>
    </row>
    <row r="36" spans="1:9" x14ac:dyDescent="0.25">
      <c r="A36" s="31" t="s">
        <v>16</v>
      </c>
      <c r="B36" s="32"/>
      <c r="C36" s="32"/>
      <c r="D36" s="32"/>
      <c r="E36" s="32"/>
      <c r="F36" s="32"/>
      <c r="G36" s="33"/>
      <c r="H36" s="233">
        <v>8</v>
      </c>
      <c r="I36" s="234"/>
    </row>
    <row r="37" spans="1:9" ht="15.75" thickBot="1" x14ac:dyDescent="0.3">
      <c r="A37" s="59" t="s">
        <v>57</v>
      </c>
      <c r="B37" s="60"/>
      <c r="C37" s="60"/>
      <c r="D37" s="60"/>
      <c r="E37" s="60"/>
      <c r="F37" s="60"/>
      <c r="G37" s="60"/>
      <c r="H37" s="209">
        <f>H9/H27*H36</f>
        <v>12.751556166027934</v>
      </c>
      <c r="I37" s="210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1">
    <mergeCell ref="A5:G5"/>
    <mergeCell ref="H5:I5"/>
    <mergeCell ref="A1:I1"/>
    <mergeCell ref="C2:F2"/>
    <mergeCell ref="A3:G3"/>
    <mergeCell ref="H3:I3"/>
    <mergeCell ref="A4:G4"/>
    <mergeCell ref="H4:I4"/>
    <mergeCell ref="H6:I6"/>
    <mergeCell ref="A6:G6"/>
    <mergeCell ref="A8:G8"/>
    <mergeCell ref="H8:I8"/>
    <mergeCell ref="A7:G7"/>
    <mergeCell ref="H7:I7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A27:G27"/>
    <mergeCell ref="H27:I27"/>
    <mergeCell ref="H17:I17"/>
    <mergeCell ref="A19:G19"/>
    <mergeCell ref="H19:I19"/>
    <mergeCell ref="A20:G20"/>
    <mergeCell ref="H20:I20"/>
    <mergeCell ref="A18:G18"/>
    <mergeCell ref="H18:I18"/>
    <mergeCell ref="A21:G21"/>
    <mergeCell ref="H21:I21"/>
    <mergeCell ref="A22:G22"/>
    <mergeCell ref="H22:I22"/>
    <mergeCell ref="H9:I9"/>
    <mergeCell ref="A10:G10"/>
    <mergeCell ref="H10:I10"/>
    <mergeCell ref="A11:G11"/>
    <mergeCell ref="H11:I11"/>
    <mergeCell ref="A9:G9"/>
    <mergeCell ref="A23:G23"/>
    <mergeCell ref="H23:I23"/>
    <mergeCell ref="A24:G24"/>
    <mergeCell ref="H24:I24"/>
    <mergeCell ref="A25:G25"/>
    <mergeCell ref="H25:I25"/>
    <mergeCell ref="A26:G26"/>
    <mergeCell ref="H26:I26"/>
    <mergeCell ref="A28:G28"/>
    <mergeCell ref="H28:I28"/>
    <mergeCell ref="A29:G29"/>
    <mergeCell ref="H29:I29"/>
    <mergeCell ref="A41:C41"/>
    <mergeCell ref="G41:I41"/>
    <mergeCell ref="A33:G33"/>
    <mergeCell ref="H33:I33"/>
    <mergeCell ref="A35:G35"/>
    <mergeCell ref="H35:I35"/>
    <mergeCell ref="A36:G36"/>
    <mergeCell ref="H36:I36"/>
    <mergeCell ref="A32:G32"/>
    <mergeCell ref="H32:I32"/>
    <mergeCell ref="A37:G37"/>
    <mergeCell ref="H37:I37"/>
    <mergeCell ref="A30:G30"/>
    <mergeCell ref="H30:I30"/>
    <mergeCell ref="A31:G31"/>
    <mergeCell ref="A34:G34"/>
    <mergeCell ref="H34:I3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A34" sqref="A34:G34"/>
    </sheetView>
  </sheetViews>
  <sheetFormatPr defaultRowHeight="15" x14ac:dyDescent="0.25"/>
  <sheetData>
    <row r="1" spans="1:9" ht="18.75" x14ac:dyDescent="0.3">
      <c r="A1" s="95" t="s">
        <v>21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" t="s">
        <v>68</v>
      </c>
      <c r="B4" s="16"/>
      <c r="C4" s="16"/>
      <c r="D4" s="16"/>
      <c r="E4" s="16"/>
      <c r="F4" s="16"/>
      <c r="G4" s="17"/>
      <c r="H4" s="18">
        <v>13736.31</v>
      </c>
      <c r="I4" s="24"/>
    </row>
    <row r="5" spans="1:9" x14ac:dyDescent="0.25">
      <c r="A5" s="77"/>
      <c r="B5" s="78"/>
      <c r="C5" s="78"/>
      <c r="D5" s="78"/>
      <c r="E5" s="78"/>
      <c r="F5" s="78"/>
      <c r="G5" s="79"/>
      <c r="H5" s="104"/>
      <c r="I5" s="105"/>
    </row>
    <row r="6" spans="1:9" x14ac:dyDescent="0.25">
      <c r="A6" s="15" t="s">
        <v>83</v>
      </c>
      <c r="B6" s="16"/>
      <c r="C6" s="16"/>
      <c r="D6" s="16"/>
      <c r="E6" s="16"/>
      <c r="F6" s="16"/>
      <c r="G6" s="17"/>
      <c r="H6" s="18">
        <v>3600</v>
      </c>
      <c r="I6" s="19"/>
    </row>
    <row r="7" spans="1:9" x14ac:dyDescent="0.25">
      <c r="A7" s="69" t="s">
        <v>56</v>
      </c>
      <c r="B7" s="70"/>
      <c r="C7" s="70"/>
      <c r="D7" s="70"/>
      <c r="E7" s="70"/>
      <c r="F7" s="70"/>
      <c r="G7" s="71"/>
      <c r="H7" s="75">
        <v>900</v>
      </c>
      <c r="I7" s="76"/>
    </row>
    <row r="8" spans="1:9" ht="15.75" thickBot="1" x14ac:dyDescent="0.3">
      <c r="A8" s="23"/>
      <c r="B8" s="102"/>
      <c r="C8" s="102"/>
      <c r="D8" s="102"/>
      <c r="E8" s="102"/>
      <c r="F8" s="102"/>
      <c r="G8" s="24"/>
      <c r="H8" s="29"/>
      <c r="I8" s="30"/>
    </row>
    <row r="9" spans="1:9" ht="15.75" thickBot="1" x14ac:dyDescent="0.3">
      <c r="A9" s="54" t="s">
        <v>106</v>
      </c>
      <c r="B9" s="55"/>
      <c r="C9" s="55"/>
      <c r="D9" s="55"/>
      <c r="E9" s="55"/>
      <c r="F9" s="55"/>
      <c r="G9" s="56"/>
      <c r="H9" s="88">
        <f>H10+H11+H12+H13+H14+H16+H17+H19+H20+H21+H22+H23+H24+H25+H26+H18</f>
        <v>45331.21</v>
      </c>
      <c r="I9" s="106"/>
    </row>
    <row r="10" spans="1:9" x14ac:dyDescent="0.25">
      <c r="A10" s="90" t="s">
        <v>62</v>
      </c>
      <c r="B10" s="91"/>
      <c r="C10" s="91"/>
      <c r="D10" s="91"/>
      <c r="E10" s="91"/>
      <c r="F10" s="91"/>
      <c r="G10" s="92"/>
      <c r="H10" s="93">
        <v>0</v>
      </c>
      <c r="I10" s="94"/>
    </row>
    <row r="11" spans="1:9" x14ac:dyDescent="0.25">
      <c r="A11" s="69" t="s">
        <v>4</v>
      </c>
      <c r="B11" s="70"/>
      <c r="C11" s="70"/>
      <c r="D11" s="70"/>
      <c r="E11" s="70"/>
      <c r="F11" s="70"/>
      <c r="G11" s="71"/>
      <c r="H11" s="67"/>
      <c r="I11" s="68"/>
    </row>
    <row r="12" spans="1:9" x14ac:dyDescent="0.25">
      <c r="A12" s="69" t="s">
        <v>5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6</v>
      </c>
      <c r="B13" s="70"/>
      <c r="C13" s="70"/>
      <c r="D13" s="70"/>
      <c r="E13" s="70"/>
      <c r="F13" s="70"/>
      <c r="G13" s="71"/>
      <c r="H13" s="67">
        <v>704.76</v>
      </c>
      <c r="I13" s="68"/>
    </row>
    <row r="14" spans="1:9" x14ac:dyDescent="0.25">
      <c r="A14" s="64" t="s">
        <v>7</v>
      </c>
      <c r="B14" s="65"/>
      <c r="C14" s="65"/>
      <c r="D14" s="65"/>
      <c r="E14" s="65"/>
      <c r="F14" s="65"/>
      <c r="G14" s="66"/>
      <c r="H14" s="67"/>
      <c r="I14" s="68"/>
    </row>
    <row r="15" spans="1:9" x14ac:dyDescent="0.25">
      <c r="A15" s="64"/>
      <c r="B15" s="65"/>
      <c r="C15" s="65"/>
      <c r="D15" s="65"/>
      <c r="E15" s="65"/>
      <c r="F15" s="65"/>
      <c r="G15" s="66"/>
      <c r="H15" s="67"/>
      <c r="I15" s="68"/>
    </row>
    <row r="16" spans="1:9" x14ac:dyDescent="0.25">
      <c r="A16" s="69" t="s">
        <v>9</v>
      </c>
      <c r="B16" s="70"/>
      <c r="C16" s="70"/>
      <c r="D16" s="70"/>
      <c r="E16" s="70"/>
      <c r="F16" s="70"/>
      <c r="G16" s="71"/>
      <c r="H16" s="67"/>
      <c r="I16" s="68"/>
    </row>
    <row r="17" spans="1:9" x14ac:dyDescent="0.25">
      <c r="A17" s="72" t="s">
        <v>0</v>
      </c>
      <c r="B17" s="73"/>
      <c r="C17" s="73"/>
      <c r="D17" s="73"/>
      <c r="E17" s="73"/>
      <c r="F17" s="73"/>
      <c r="G17" s="74"/>
      <c r="H17" s="67">
        <v>0</v>
      </c>
      <c r="I17" s="68"/>
    </row>
    <row r="18" spans="1:9" x14ac:dyDescent="0.25">
      <c r="A18" s="69" t="s">
        <v>54</v>
      </c>
      <c r="B18" s="70"/>
      <c r="C18" s="70"/>
      <c r="D18" s="70"/>
      <c r="E18" s="70"/>
      <c r="F18" s="70"/>
      <c r="G18" s="71"/>
      <c r="H18" s="86">
        <v>1206</v>
      </c>
      <c r="I18" s="87"/>
    </row>
    <row r="19" spans="1:9" x14ac:dyDescent="0.25">
      <c r="A19" s="81" t="s">
        <v>10</v>
      </c>
      <c r="B19" s="82"/>
      <c r="C19" s="82"/>
      <c r="D19" s="82"/>
      <c r="E19" s="82"/>
      <c r="F19" s="82"/>
      <c r="G19" s="83"/>
      <c r="H19" s="84"/>
      <c r="I19" s="85"/>
    </row>
    <row r="20" spans="1:9" x14ac:dyDescent="0.25">
      <c r="A20" s="31" t="s">
        <v>11</v>
      </c>
      <c r="B20" s="32"/>
      <c r="C20" s="32"/>
      <c r="D20" s="32"/>
      <c r="E20" s="32"/>
      <c r="F20" s="32"/>
      <c r="G20" s="32"/>
      <c r="H20" s="75">
        <v>1100.48</v>
      </c>
      <c r="I20" s="76"/>
    </row>
    <row r="21" spans="1:9" x14ac:dyDescent="0.25">
      <c r="A21" s="31" t="s">
        <v>17</v>
      </c>
      <c r="B21" s="32"/>
      <c r="C21" s="32"/>
      <c r="D21" s="32"/>
      <c r="E21" s="32"/>
      <c r="F21" s="32"/>
      <c r="G21" s="32"/>
      <c r="H21" s="29">
        <v>3335.84</v>
      </c>
      <c r="I21" s="30"/>
    </row>
    <row r="22" spans="1:9" x14ac:dyDescent="0.25">
      <c r="A22" s="31" t="s">
        <v>18</v>
      </c>
      <c r="B22" s="32"/>
      <c r="C22" s="32"/>
      <c r="D22" s="32"/>
      <c r="E22" s="32"/>
      <c r="F22" s="32"/>
      <c r="G22" s="32"/>
      <c r="H22" s="41"/>
      <c r="I22" s="42"/>
    </row>
    <row r="23" spans="1:9" x14ac:dyDescent="0.25">
      <c r="A23" s="31" t="s">
        <v>12</v>
      </c>
      <c r="B23" s="32"/>
      <c r="C23" s="32"/>
      <c r="D23" s="32"/>
      <c r="E23" s="32"/>
      <c r="F23" s="32"/>
      <c r="G23" s="32"/>
      <c r="H23" s="29">
        <v>5515.2</v>
      </c>
      <c r="I23" s="30"/>
    </row>
    <row r="24" spans="1:9" x14ac:dyDescent="0.25">
      <c r="A24" s="31" t="s">
        <v>58</v>
      </c>
      <c r="B24" s="32"/>
      <c r="C24" s="32"/>
      <c r="D24" s="32"/>
      <c r="E24" s="32"/>
      <c r="F24" s="32"/>
      <c r="G24" s="32"/>
      <c r="H24" s="29">
        <v>24950.21</v>
      </c>
      <c r="I24" s="30"/>
    </row>
    <row r="25" spans="1:9" x14ac:dyDescent="0.25">
      <c r="A25" s="31" t="s">
        <v>13</v>
      </c>
      <c r="B25" s="32"/>
      <c r="C25" s="32"/>
      <c r="D25" s="32"/>
      <c r="E25" s="32"/>
      <c r="F25" s="32"/>
      <c r="G25" s="32"/>
      <c r="H25" s="41">
        <v>7709.61</v>
      </c>
      <c r="I25" s="42"/>
    </row>
    <row r="26" spans="1:9" ht="15.75" thickBot="1" x14ac:dyDescent="0.3">
      <c r="A26" s="59" t="s">
        <v>52</v>
      </c>
      <c r="B26" s="60"/>
      <c r="C26" s="60"/>
      <c r="D26" s="60"/>
      <c r="E26" s="60"/>
      <c r="F26" s="60"/>
      <c r="G26" s="60"/>
      <c r="H26" s="62">
        <v>809.11</v>
      </c>
      <c r="I26" s="63"/>
    </row>
    <row r="27" spans="1:9" ht="15.75" thickBot="1" x14ac:dyDescent="0.3">
      <c r="A27" s="54" t="s">
        <v>1</v>
      </c>
      <c r="B27" s="55"/>
      <c r="C27" s="55"/>
      <c r="D27" s="55"/>
      <c r="E27" s="55"/>
      <c r="F27" s="55"/>
      <c r="G27" s="56"/>
      <c r="H27" s="57">
        <v>41300.9</v>
      </c>
      <c r="I27" s="58"/>
    </row>
    <row r="28" spans="1:9" ht="15.75" thickBot="1" x14ac:dyDescent="0.3">
      <c r="A28" s="107"/>
      <c r="B28" s="108"/>
      <c r="C28" s="108"/>
      <c r="D28" s="108"/>
      <c r="E28" s="108"/>
      <c r="F28" s="108"/>
      <c r="G28" s="109"/>
      <c r="H28" s="107"/>
      <c r="I28" s="109"/>
    </row>
    <row r="29" spans="1:9" ht="15.75" thickBot="1" x14ac:dyDescent="0.3">
      <c r="A29" s="43" t="s">
        <v>33</v>
      </c>
      <c r="B29" s="44"/>
      <c r="C29" s="44"/>
      <c r="D29" s="44"/>
      <c r="E29" s="44"/>
      <c r="F29" s="44"/>
      <c r="G29" s="45"/>
      <c r="H29" s="51">
        <v>0</v>
      </c>
      <c r="I29" s="53"/>
    </row>
    <row r="30" spans="1:9" ht="15.75" thickBot="1" x14ac:dyDescent="0.3">
      <c r="A30" s="43" t="s">
        <v>14</v>
      </c>
      <c r="B30" s="44"/>
      <c r="C30" s="44"/>
      <c r="D30" s="44"/>
      <c r="E30" s="44"/>
      <c r="F30" s="44"/>
      <c r="G30" s="44"/>
      <c r="H30" s="46">
        <f>SUM(H10:H29)</f>
        <v>86632.11</v>
      </c>
      <c r="I30" s="47"/>
    </row>
    <row r="31" spans="1:9" x14ac:dyDescent="0.25">
      <c r="A31" s="110"/>
      <c r="B31" s="110"/>
      <c r="C31" s="110"/>
      <c r="D31" s="110"/>
      <c r="E31" s="110"/>
      <c r="F31" s="110"/>
      <c r="G31" s="111"/>
      <c r="H31" s="112"/>
      <c r="I31" s="113"/>
    </row>
    <row r="32" spans="1:9" x14ac:dyDescent="0.25">
      <c r="A32" s="15" t="s">
        <v>93</v>
      </c>
      <c r="B32" s="16"/>
      <c r="C32" s="16"/>
      <c r="D32" s="16"/>
      <c r="E32" s="16"/>
      <c r="F32" s="16"/>
      <c r="G32" s="17"/>
      <c r="H32" s="18">
        <f>H4+H9-H27</f>
        <v>17766.619999999995</v>
      </c>
      <c r="I32" s="24"/>
    </row>
    <row r="33" spans="1:9" x14ac:dyDescent="0.25">
      <c r="A33" s="15" t="s">
        <v>110</v>
      </c>
      <c r="B33" s="16"/>
      <c r="C33" s="16"/>
      <c r="D33" s="16"/>
      <c r="E33" s="16"/>
      <c r="F33" s="16"/>
      <c r="G33" s="17"/>
      <c r="H33" s="18">
        <f>H6+H7</f>
        <v>4500</v>
      </c>
      <c r="I33" s="19"/>
    </row>
    <row r="34" spans="1:9" x14ac:dyDescent="0.25">
      <c r="A34" s="101"/>
      <c r="B34" s="102"/>
      <c r="C34" s="102"/>
      <c r="D34" s="102"/>
      <c r="E34" s="102"/>
      <c r="F34" s="102"/>
      <c r="G34" s="24"/>
      <c r="H34" s="23"/>
      <c r="I34" s="24"/>
    </row>
    <row r="35" spans="1:9" x14ac:dyDescent="0.25">
      <c r="A35" s="70" t="s">
        <v>15</v>
      </c>
      <c r="B35" s="70"/>
      <c r="C35" s="70"/>
      <c r="D35" s="70"/>
      <c r="E35" s="70"/>
      <c r="F35" s="70"/>
      <c r="G35" s="114"/>
      <c r="H35" s="67"/>
      <c r="I35" s="68"/>
    </row>
    <row r="36" spans="1:9" x14ac:dyDescent="0.25">
      <c r="A36" s="70" t="s">
        <v>16</v>
      </c>
      <c r="B36" s="70"/>
      <c r="C36" s="70"/>
      <c r="D36" s="70"/>
      <c r="E36" s="70"/>
      <c r="F36" s="70"/>
      <c r="G36" s="114"/>
      <c r="H36" s="115">
        <v>10</v>
      </c>
      <c r="I36" s="116"/>
    </row>
    <row r="37" spans="1:9" ht="15.75" thickBot="1" x14ac:dyDescent="0.3">
      <c r="A37" s="36" t="s">
        <v>57</v>
      </c>
      <c r="B37" s="37"/>
      <c r="C37" s="37"/>
      <c r="D37" s="37"/>
      <c r="E37" s="37"/>
      <c r="F37" s="37"/>
      <c r="G37" s="37"/>
      <c r="H37" s="117">
        <f>H9/H27*H36</f>
        <v>10.975840720178009</v>
      </c>
      <c r="I37" s="118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2">
    <mergeCell ref="A41:C41"/>
    <mergeCell ref="G41:I41"/>
    <mergeCell ref="A35:G35"/>
    <mergeCell ref="H35:I35"/>
    <mergeCell ref="A36:G36"/>
    <mergeCell ref="H36:I36"/>
    <mergeCell ref="A37:G37"/>
    <mergeCell ref="H37:I37"/>
    <mergeCell ref="A32:G32"/>
    <mergeCell ref="H32:I32"/>
    <mergeCell ref="A33:G33"/>
    <mergeCell ref="H33:I33"/>
    <mergeCell ref="A30:G30"/>
    <mergeCell ref="H30:I30"/>
    <mergeCell ref="A31:G31"/>
    <mergeCell ref="H31:I31"/>
    <mergeCell ref="A25:G25"/>
    <mergeCell ref="H25:I25"/>
    <mergeCell ref="A26:G26"/>
    <mergeCell ref="H26:I26"/>
    <mergeCell ref="A29:G29"/>
    <mergeCell ref="H29:I29"/>
    <mergeCell ref="A28:G28"/>
    <mergeCell ref="H28:I28"/>
    <mergeCell ref="A27:G27"/>
    <mergeCell ref="H27:I27"/>
    <mergeCell ref="A18:G18"/>
    <mergeCell ref="H18:I18"/>
    <mergeCell ref="A23:G23"/>
    <mergeCell ref="H23:I23"/>
    <mergeCell ref="A24:G24"/>
    <mergeCell ref="H24:I24"/>
    <mergeCell ref="A21:G21"/>
    <mergeCell ref="H21:I21"/>
    <mergeCell ref="A22:G22"/>
    <mergeCell ref="H22:I22"/>
    <mergeCell ref="A19:G19"/>
    <mergeCell ref="H19:I19"/>
    <mergeCell ref="A20:G20"/>
    <mergeCell ref="H20:I20"/>
    <mergeCell ref="A8:G8"/>
    <mergeCell ref="H8:I8"/>
    <mergeCell ref="A17:G17"/>
    <mergeCell ref="H17:I17"/>
    <mergeCell ref="A9:G9"/>
    <mergeCell ref="H9:I9"/>
    <mergeCell ref="A14:G15"/>
    <mergeCell ref="H14:I15"/>
    <mergeCell ref="A13:G13"/>
    <mergeCell ref="H13:I13"/>
    <mergeCell ref="A10:G10"/>
    <mergeCell ref="H10:I10"/>
    <mergeCell ref="A11:G11"/>
    <mergeCell ref="H11:I11"/>
    <mergeCell ref="A16:G16"/>
    <mergeCell ref="H16:I16"/>
    <mergeCell ref="A34:G34"/>
    <mergeCell ref="H34:I34"/>
    <mergeCell ref="A1:I1"/>
    <mergeCell ref="C2:F2"/>
    <mergeCell ref="A3:G3"/>
    <mergeCell ref="H3:I3"/>
    <mergeCell ref="A4:G4"/>
    <mergeCell ref="H4:I4"/>
    <mergeCell ref="A12:G12"/>
    <mergeCell ref="H12:I12"/>
    <mergeCell ref="A5:G5"/>
    <mergeCell ref="H5:I5"/>
    <mergeCell ref="A6:G6"/>
    <mergeCell ref="H6:I6"/>
    <mergeCell ref="A7:G7"/>
    <mergeCell ref="H7:I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4" workbookViewId="0">
      <selection activeCell="J34" sqref="J34"/>
    </sheetView>
  </sheetViews>
  <sheetFormatPr defaultRowHeight="15" x14ac:dyDescent="0.25"/>
  <sheetData>
    <row r="1" spans="1:9" ht="18.75" x14ac:dyDescent="0.3">
      <c r="A1" s="95" t="s">
        <v>47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2"/>
      <c r="H3" s="129" t="s">
        <v>2</v>
      </c>
      <c r="I3" s="130"/>
    </row>
    <row r="4" spans="1:9" x14ac:dyDescent="0.25">
      <c r="A4" s="77" t="s">
        <v>99</v>
      </c>
      <c r="B4" s="78"/>
      <c r="C4" s="78"/>
      <c r="D4" s="78"/>
      <c r="E4" s="78"/>
      <c r="F4" s="78"/>
      <c r="G4" s="150"/>
      <c r="H4" s="99">
        <v>41488.620000000003</v>
      </c>
      <c r="I4" s="100"/>
    </row>
    <row r="5" spans="1:9" x14ac:dyDescent="0.25">
      <c r="A5" s="29"/>
      <c r="B5" s="80"/>
      <c r="C5" s="80"/>
      <c r="D5" s="80"/>
      <c r="E5" s="80"/>
      <c r="F5" s="80"/>
      <c r="G5" s="80"/>
      <c r="H5" s="67"/>
      <c r="I5" s="68"/>
    </row>
    <row r="6" spans="1:9" x14ac:dyDescent="0.25">
      <c r="A6" s="15" t="s">
        <v>66</v>
      </c>
      <c r="B6" s="16"/>
      <c r="C6" s="16"/>
      <c r="D6" s="16"/>
      <c r="E6" s="16"/>
      <c r="F6" s="16"/>
      <c r="G6" s="16"/>
      <c r="H6" s="23">
        <v>105462.22</v>
      </c>
      <c r="I6" s="24"/>
    </row>
    <row r="7" spans="1:9" x14ac:dyDescent="0.25">
      <c r="A7" s="190" t="s">
        <v>1</v>
      </c>
      <c r="B7" s="191"/>
      <c r="C7" s="191"/>
      <c r="D7" s="191"/>
      <c r="E7" s="191"/>
      <c r="F7" s="191"/>
      <c r="G7" s="191"/>
      <c r="H7" s="29">
        <v>19746.830000000002</v>
      </c>
      <c r="I7" s="30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1020</v>
      </c>
      <c r="I8" s="76"/>
    </row>
    <row r="9" spans="1:9" ht="15.75" thickBot="1" x14ac:dyDescent="0.3">
      <c r="A9" s="69"/>
      <c r="B9" s="70"/>
      <c r="C9" s="70"/>
      <c r="D9" s="70"/>
      <c r="E9" s="70"/>
      <c r="F9" s="70"/>
      <c r="G9" s="114"/>
      <c r="H9" s="67"/>
      <c r="I9" s="68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149"/>
      <c r="H10" s="88">
        <f>H11+H12+H13+H14+H15+H17+H18+H20+H21+H22+H23+H24+H25+H26+H27+H19</f>
        <v>101243.23000000001</v>
      </c>
      <c r="I10" s="106"/>
    </row>
    <row r="11" spans="1:9" x14ac:dyDescent="0.25">
      <c r="A11" s="90" t="s">
        <v>62</v>
      </c>
      <c r="B11" s="91"/>
      <c r="C11" s="91"/>
      <c r="D11" s="91"/>
      <c r="E11" s="91"/>
      <c r="F11" s="91"/>
      <c r="G11" s="91"/>
      <c r="H11" s="93">
        <v>5790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114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114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114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148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148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114"/>
      <c r="H17" s="67"/>
      <c r="I17" s="68"/>
    </row>
    <row r="18" spans="1:9" x14ac:dyDescent="0.25">
      <c r="A18" s="201" t="s">
        <v>0</v>
      </c>
      <c r="B18" s="202"/>
      <c r="C18" s="202"/>
      <c r="D18" s="202"/>
      <c r="E18" s="202"/>
      <c r="F18" s="202"/>
      <c r="G18" s="241"/>
      <c r="H18" s="204">
        <v>0</v>
      </c>
      <c r="I18" s="205"/>
    </row>
    <row r="19" spans="1:9" x14ac:dyDescent="0.25">
      <c r="A19" s="69" t="s">
        <v>55</v>
      </c>
      <c r="B19" s="70"/>
      <c r="C19" s="70"/>
      <c r="D19" s="70"/>
      <c r="E19" s="70"/>
      <c r="F19" s="70"/>
      <c r="G19" s="114"/>
      <c r="H19" s="197">
        <v>1041.5999999999999</v>
      </c>
      <c r="I19" s="198"/>
    </row>
    <row r="20" spans="1:9" x14ac:dyDescent="0.25">
      <c r="A20" s="206" t="s">
        <v>10</v>
      </c>
      <c r="B20" s="207"/>
      <c r="C20" s="207"/>
      <c r="D20" s="207"/>
      <c r="E20" s="207"/>
      <c r="F20" s="207"/>
      <c r="G20" s="207"/>
      <c r="H20" s="193"/>
      <c r="I20" s="194"/>
    </row>
    <row r="21" spans="1:9" x14ac:dyDescent="0.25">
      <c r="A21" s="31" t="s">
        <v>11</v>
      </c>
      <c r="B21" s="32"/>
      <c r="C21" s="32"/>
      <c r="D21" s="32"/>
      <c r="E21" s="32"/>
      <c r="F21" s="32"/>
      <c r="G21" s="32"/>
      <c r="H21" s="199">
        <v>2923.15</v>
      </c>
      <c r="I21" s="200"/>
    </row>
    <row r="22" spans="1:9" x14ac:dyDescent="0.25">
      <c r="A22" s="31" t="s">
        <v>17</v>
      </c>
      <c r="B22" s="32"/>
      <c r="C22" s="32"/>
      <c r="D22" s="32"/>
      <c r="E22" s="32"/>
      <c r="F22" s="32"/>
      <c r="G22" s="32"/>
      <c r="H22" s="193">
        <v>3335.84</v>
      </c>
      <c r="I22" s="194"/>
    </row>
    <row r="23" spans="1:9" x14ac:dyDescent="0.25">
      <c r="A23" s="31" t="s">
        <v>18</v>
      </c>
      <c r="B23" s="32"/>
      <c r="C23" s="32"/>
      <c r="D23" s="32"/>
      <c r="E23" s="32"/>
      <c r="F23" s="32"/>
      <c r="G23" s="32"/>
      <c r="H23" s="193"/>
      <c r="I23" s="194"/>
    </row>
    <row r="24" spans="1:9" x14ac:dyDescent="0.25">
      <c r="A24" s="31" t="s">
        <v>12</v>
      </c>
      <c r="B24" s="32"/>
      <c r="C24" s="32"/>
      <c r="D24" s="32"/>
      <c r="E24" s="32"/>
      <c r="F24" s="32"/>
      <c r="G24" s="32"/>
      <c r="H24" s="193">
        <v>15516.9</v>
      </c>
      <c r="I24" s="194"/>
    </row>
    <row r="25" spans="1:9" x14ac:dyDescent="0.25">
      <c r="A25" s="31" t="s">
        <v>53</v>
      </c>
      <c r="B25" s="32"/>
      <c r="C25" s="32"/>
      <c r="D25" s="32"/>
      <c r="E25" s="32"/>
      <c r="F25" s="32"/>
      <c r="G25" s="32"/>
      <c r="H25" s="197">
        <v>54332.98</v>
      </c>
      <c r="I25" s="198"/>
    </row>
    <row r="26" spans="1:9" x14ac:dyDescent="0.25">
      <c r="A26" s="31" t="s">
        <v>13</v>
      </c>
      <c r="B26" s="32"/>
      <c r="C26" s="32"/>
      <c r="D26" s="32"/>
      <c r="E26" s="32"/>
      <c r="F26" s="32"/>
      <c r="G26" s="32"/>
      <c r="H26" s="197">
        <v>16788.89</v>
      </c>
      <c r="I26" s="198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0"/>
      <c r="H27" s="183">
        <v>809.11</v>
      </c>
      <c r="I27" s="184"/>
    </row>
    <row r="28" spans="1:9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57">
        <v>74045.279999999999</v>
      </c>
      <c r="I28" s="58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239"/>
      <c r="I29" s="240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4"/>
      <c r="H30" s="46">
        <v>0</v>
      </c>
      <c r="I30" s="47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4"/>
      <c r="H31" s="46">
        <f>H10+H30</f>
        <v>101243.23000000001</v>
      </c>
      <c r="I31" s="98"/>
    </row>
    <row r="32" spans="1:9" x14ac:dyDescent="0.25">
      <c r="A32" s="99"/>
      <c r="B32" s="155"/>
      <c r="C32" s="155"/>
      <c r="D32" s="155"/>
      <c r="E32" s="155"/>
      <c r="F32" s="155"/>
      <c r="G32" s="155"/>
      <c r="H32" s="48"/>
      <c r="I32" s="50"/>
    </row>
    <row r="33" spans="1:9" x14ac:dyDescent="0.25">
      <c r="A33" s="77" t="s">
        <v>100</v>
      </c>
      <c r="B33" s="78"/>
      <c r="C33" s="78"/>
      <c r="D33" s="78"/>
      <c r="E33" s="78"/>
      <c r="F33" s="78"/>
      <c r="G33" s="150"/>
      <c r="H33" s="18">
        <f>H4+H10-H28</f>
        <v>68686.570000000007</v>
      </c>
      <c r="I33" s="19"/>
    </row>
    <row r="34" spans="1:9" x14ac:dyDescent="0.25">
      <c r="A34" s="15" t="s">
        <v>107</v>
      </c>
      <c r="B34" s="16"/>
      <c r="C34" s="16"/>
      <c r="D34" s="16"/>
      <c r="E34" s="16"/>
      <c r="F34" s="16"/>
      <c r="G34" s="16"/>
      <c r="H34" s="18">
        <f>H6+H7+H8-H30</f>
        <v>126229.05</v>
      </c>
      <c r="I34" s="19"/>
    </row>
    <row r="35" spans="1:9" x14ac:dyDescent="0.25">
      <c r="A35" s="180"/>
      <c r="B35" s="181"/>
      <c r="C35" s="181"/>
      <c r="D35" s="181"/>
      <c r="E35" s="181"/>
      <c r="F35" s="181"/>
      <c r="G35" s="181"/>
      <c r="H35" s="29"/>
      <c r="I35" s="30"/>
    </row>
    <row r="36" spans="1:9" x14ac:dyDescent="0.25">
      <c r="A36" s="77" t="s">
        <v>15</v>
      </c>
      <c r="B36" s="78"/>
      <c r="C36" s="78"/>
      <c r="D36" s="78"/>
      <c r="E36" s="78"/>
      <c r="F36" s="78"/>
      <c r="G36" s="150"/>
      <c r="H36" s="67"/>
      <c r="I36" s="68"/>
    </row>
    <row r="37" spans="1:9" x14ac:dyDescent="0.25">
      <c r="A37" s="31" t="s">
        <v>16</v>
      </c>
      <c r="B37" s="32"/>
      <c r="C37" s="32"/>
      <c r="D37" s="32"/>
      <c r="E37" s="32"/>
      <c r="F37" s="32"/>
      <c r="G37" s="32"/>
      <c r="H37" s="34">
        <v>7.5</v>
      </c>
      <c r="I37" s="35"/>
    </row>
    <row r="38" spans="1:9" ht="15.75" thickBot="1" x14ac:dyDescent="0.3">
      <c r="A38" s="36" t="s">
        <v>61</v>
      </c>
      <c r="B38" s="37"/>
      <c r="C38" s="37"/>
      <c r="D38" s="37"/>
      <c r="E38" s="37"/>
      <c r="F38" s="37"/>
      <c r="G38" s="37"/>
      <c r="H38" s="117">
        <f>H10/H28*H37</f>
        <v>10.254863307965074</v>
      </c>
      <c r="I38" s="118"/>
    </row>
    <row r="39" spans="1:9" x14ac:dyDescent="0.25">
      <c r="H39" s="4"/>
      <c r="I39" s="4"/>
    </row>
    <row r="41" spans="1:9" x14ac:dyDescent="0.25">
      <c r="A41" s="25" t="s">
        <v>19</v>
      </c>
      <c r="B41" s="25"/>
      <c r="C41" s="25"/>
      <c r="F41" s="25" t="s">
        <v>48</v>
      </c>
      <c r="G41" s="25"/>
      <c r="H41" s="25"/>
    </row>
  </sheetData>
  <mergeCells count="74"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8:G8"/>
    <mergeCell ref="H8:I8"/>
    <mergeCell ref="A14:G14"/>
    <mergeCell ref="H14:I14"/>
    <mergeCell ref="A15:G16"/>
    <mergeCell ref="A10:G10"/>
    <mergeCell ref="H10:I10"/>
    <mergeCell ref="A9:G9"/>
    <mergeCell ref="H9:I9"/>
    <mergeCell ref="H15:I16"/>
    <mergeCell ref="A17:G17"/>
    <mergeCell ref="H17:I17"/>
    <mergeCell ref="A18:G18"/>
    <mergeCell ref="H18:I18"/>
    <mergeCell ref="A11:G11"/>
    <mergeCell ref="H11:I11"/>
    <mergeCell ref="A12:G12"/>
    <mergeCell ref="H12:I12"/>
    <mergeCell ref="A13:G13"/>
    <mergeCell ref="H13:I13"/>
    <mergeCell ref="H21:I21"/>
    <mergeCell ref="A19:G19"/>
    <mergeCell ref="H19:I19"/>
    <mergeCell ref="A22:G22"/>
    <mergeCell ref="H22:I22"/>
    <mergeCell ref="A20:G20"/>
    <mergeCell ref="H20:I20"/>
    <mergeCell ref="A21:G21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30:G30"/>
    <mergeCell ref="H30:I30"/>
    <mergeCell ref="A28:G28"/>
    <mergeCell ref="H28:I28"/>
    <mergeCell ref="A29:G29"/>
    <mergeCell ref="H29:I29"/>
    <mergeCell ref="A31:G31"/>
    <mergeCell ref="H31:I31"/>
    <mergeCell ref="A32:G32"/>
    <mergeCell ref="H32:I32"/>
    <mergeCell ref="A33:G33"/>
    <mergeCell ref="H33:I33"/>
    <mergeCell ref="A34:G34"/>
    <mergeCell ref="H34:I34"/>
    <mergeCell ref="A38:G38"/>
    <mergeCell ref="H38:I38"/>
    <mergeCell ref="A41:C41"/>
    <mergeCell ref="F41:H41"/>
    <mergeCell ref="A35:G35"/>
    <mergeCell ref="H35:I35"/>
    <mergeCell ref="A36:G36"/>
    <mergeCell ref="H36:I36"/>
    <mergeCell ref="A37:G37"/>
    <mergeCell ref="H37:I3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39" sqref="H39"/>
    </sheetView>
  </sheetViews>
  <sheetFormatPr defaultRowHeight="15" x14ac:dyDescent="0.25"/>
  <sheetData>
    <row r="1" spans="1:9" ht="18.75" x14ac:dyDescent="0.3">
      <c r="A1" s="95" t="s">
        <v>49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84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2"/>
      <c r="H3" s="97" t="s">
        <v>2</v>
      </c>
      <c r="I3" s="98"/>
    </row>
    <row r="4" spans="1:9" x14ac:dyDescent="0.25">
      <c r="A4" s="15" t="s">
        <v>75</v>
      </c>
      <c r="B4" s="16"/>
      <c r="C4" s="16"/>
      <c r="D4" s="16"/>
      <c r="E4" s="16"/>
      <c r="F4" s="16"/>
      <c r="G4" s="16"/>
      <c r="H4" s="129">
        <v>184393.35</v>
      </c>
      <c r="I4" s="130"/>
    </row>
    <row r="5" spans="1:9" x14ac:dyDescent="0.25">
      <c r="A5" s="23"/>
      <c r="B5" s="102"/>
      <c r="C5" s="102"/>
      <c r="D5" s="102"/>
      <c r="E5" s="102"/>
      <c r="F5" s="102"/>
      <c r="G5" s="24"/>
      <c r="H5" s="23"/>
      <c r="I5" s="24"/>
    </row>
    <row r="6" spans="1:9" x14ac:dyDescent="0.25">
      <c r="A6" s="20" t="s">
        <v>96</v>
      </c>
      <c r="B6" s="21"/>
      <c r="C6" s="21"/>
      <c r="D6" s="21"/>
      <c r="E6" s="21"/>
      <c r="F6" s="21"/>
      <c r="G6" s="22"/>
      <c r="H6" s="153">
        <v>6318.27</v>
      </c>
      <c r="I6" s="172"/>
    </row>
    <row r="7" spans="1:9" x14ac:dyDescent="0.25">
      <c r="A7" s="69" t="s">
        <v>1</v>
      </c>
      <c r="B7" s="70"/>
      <c r="C7" s="70"/>
      <c r="D7" s="70"/>
      <c r="E7" s="70"/>
      <c r="F7" s="70"/>
      <c r="G7" s="71"/>
      <c r="H7" s="67">
        <v>4155.34</v>
      </c>
      <c r="I7" s="68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29" t="s">
        <v>34</v>
      </c>
      <c r="I8" s="30"/>
    </row>
    <row r="9" spans="1:9" ht="15.75" thickBot="1" x14ac:dyDescent="0.3">
      <c r="A9" s="23"/>
      <c r="B9" s="102"/>
      <c r="C9" s="102"/>
      <c r="D9" s="102"/>
      <c r="E9" s="102"/>
      <c r="F9" s="102"/>
      <c r="G9" s="24"/>
      <c r="H9" s="29"/>
      <c r="I9" s="30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149"/>
      <c r="H10" s="88">
        <f>H11+H12+H13+H14+H15+H17+H18+H20+H21+H22+H23+H24+H25+H26+H27+H19</f>
        <v>70507.149999999994</v>
      </c>
      <c r="I10" s="138"/>
    </row>
    <row r="11" spans="1:9" x14ac:dyDescent="0.25">
      <c r="A11" s="90" t="s">
        <v>63</v>
      </c>
      <c r="B11" s="91"/>
      <c r="C11" s="91"/>
      <c r="D11" s="91"/>
      <c r="E11" s="91"/>
      <c r="F11" s="91"/>
      <c r="G11" s="91"/>
      <c r="H11" s="93">
        <v>0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114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114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114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148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148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114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147"/>
      <c r="H18" s="67">
        <v>0</v>
      </c>
      <c r="I18" s="68"/>
    </row>
    <row r="19" spans="1:9" x14ac:dyDescent="0.25">
      <c r="A19" s="69" t="s">
        <v>55</v>
      </c>
      <c r="B19" s="70"/>
      <c r="C19" s="70"/>
      <c r="D19" s="70"/>
      <c r="E19" s="70"/>
      <c r="F19" s="70"/>
      <c r="G19" s="114"/>
      <c r="H19" s="29"/>
      <c r="I19" s="30"/>
    </row>
    <row r="20" spans="1:9" x14ac:dyDescent="0.25">
      <c r="A20" s="81" t="s">
        <v>10</v>
      </c>
      <c r="B20" s="82"/>
      <c r="C20" s="82"/>
      <c r="D20" s="82"/>
      <c r="E20" s="82"/>
      <c r="F20" s="82"/>
      <c r="G20" s="82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2"/>
      <c r="H21" s="75">
        <v>2751.2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2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2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2"/>
      <c r="H24" s="29">
        <v>10619.1</v>
      </c>
      <c r="I24" s="30"/>
    </row>
    <row r="25" spans="1:9" x14ac:dyDescent="0.25">
      <c r="A25" s="31" t="s">
        <v>53</v>
      </c>
      <c r="B25" s="32"/>
      <c r="C25" s="32"/>
      <c r="D25" s="32"/>
      <c r="E25" s="32"/>
      <c r="F25" s="32"/>
      <c r="G25" s="32"/>
      <c r="H25" s="29">
        <v>39944.339999999997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2"/>
      <c r="H26" s="41">
        <v>12342.8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0"/>
      <c r="H27" s="62">
        <v>809.11</v>
      </c>
      <c r="I27" s="63"/>
    </row>
    <row r="28" spans="1:9" ht="15.75" thickBot="1" x14ac:dyDescent="0.3">
      <c r="A28" s="54" t="s">
        <v>119</v>
      </c>
      <c r="B28" s="55"/>
      <c r="C28" s="55"/>
      <c r="D28" s="55"/>
      <c r="E28" s="55"/>
      <c r="F28" s="55"/>
      <c r="G28" s="56"/>
      <c r="H28" s="57">
        <v>33242.78</v>
      </c>
      <c r="I28" s="58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4"/>
      <c r="H30" s="51"/>
      <c r="I30" s="53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4"/>
      <c r="H31" s="46">
        <f>H10+H30</f>
        <v>70507.149999999994</v>
      </c>
      <c r="I31" s="47"/>
    </row>
    <row r="32" spans="1:9" x14ac:dyDescent="0.25">
      <c r="A32" s="48"/>
      <c r="B32" s="49"/>
      <c r="C32" s="49"/>
      <c r="D32" s="49"/>
      <c r="E32" s="49"/>
      <c r="F32" s="49"/>
      <c r="G32" s="49"/>
      <c r="H32" s="48"/>
      <c r="I32" s="50"/>
    </row>
    <row r="33" spans="1:9" x14ac:dyDescent="0.25">
      <c r="A33" s="15" t="s">
        <v>74</v>
      </c>
      <c r="B33" s="16"/>
      <c r="C33" s="16"/>
      <c r="D33" s="16"/>
      <c r="E33" s="16"/>
      <c r="F33" s="16"/>
      <c r="G33" s="16"/>
      <c r="H33" s="18">
        <f>H4+H10-H28</f>
        <v>221657.72</v>
      </c>
      <c r="I33" s="19"/>
    </row>
    <row r="34" spans="1:9" x14ac:dyDescent="0.25">
      <c r="A34" s="15" t="s">
        <v>107</v>
      </c>
      <c r="B34" s="16"/>
      <c r="C34" s="16"/>
      <c r="D34" s="16"/>
      <c r="E34" s="16"/>
      <c r="F34" s="16"/>
      <c r="G34" s="16"/>
      <c r="H34" s="18">
        <f>H6+H7-H30</f>
        <v>10473.61</v>
      </c>
      <c r="I34" s="19"/>
    </row>
    <row r="35" spans="1:9" x14ac:dyDescent="0.25">
      <c r="A35" s="77"/>
      <c r="B35" s="78"/>
      <c r="C35" s="78"/>
      <c r="D35" s="78"/>
      <c r="E35" s="78"/>
      <c r="F35" s="78"/>
      <c r="G35" s="150"/>
      <c r="H35" s="23"/>
      <c r="I35" s="24"/>
    </row>
    <row r="36" spans="1:9" x14ac:dyDescent="0.25">
      <c r="A36" s="69" t="s">
        <v>15</v>
      </c>
      <c r="B36" s="70"/>
      <c r="C36" s="70"/>
      <c r="D36" s="70"/>
      <c r="E36" s="70"/>
      <c r="F36" s="70"/>
      <c r="G36" s="114"/>
      <c r="H36" s="67"/>
      <c r="I36" s="68"/>
    </row>
    <row r="37" spans="1:9" x14ac:dyDescent="0.25">
      <c r="A37" s="31" t="s">
        <v>16</v>
      </c>
      <c r="B37" s="32"/>
      <c r="C37" s="32"/>
      <c r="D37" s="32"/>
      <c r="E37" s="32"/>
      <c r="F37" s="32"/>
      <c r="G37" s="32"/>
      <c r="H37" s="18">
        <v>8</v>
      </c>
      <c r="I37" s="19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7"/>
      <c r="H38" s="221">
        <f>H10/H28*H37</f>
        <v>16.967810754696206</v>
      </c>
      <c r="I38" s="222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A33:G33"/>
    <mergeCell ref="H33:I33"/>
    <mergeCell ref="A34:G34"/>
    <mergeCell ref="H34:I34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  <mergeCell ref="A32:G32"/>
    <mergeCell ref="H32:I32"/>
    <mergeCell ref="A30:G30"/>
    <mergeCell ref="H30:I30"/>
    <mergeCell ref="A29:G29"/>
    <mergeCell ref="H29:I29"/>
    <mergeCell ref="A31:G31"/>
    <mergeCell ref="H31:I31"/>
    <mergeCell ref="A25:G25"/>
    <mergeCell ref="H25:I25"/>
    <mergeCell ref="A26:G26"/>
    <mergeCell ref="H26:I26"/>
    <mergeCell ref="A27:G27"/>
    <mergeCell ref="H27:I27"/>
    <mergeCell ref="A22:G22"/>
    <mergeCell ref="H22:I22"/>
    <mergeCell ref="A23:G23"/>
    <mergeCell ref="H23:I23"/>
    <mergeCell ref="A24:G24"/>
    <mergeCell ref="H24:I24"/>
    <mergeCell ref="A20:G20"/>
    <mergeCell ref="H20:I20"/>
    <mergeCell ref="A19:G19"/>
    <mergeCell ref="A21:G21"/>
    <mergeCell ref="H21:I21"/>
    <mergeCell ref="H19:I19"/>
    <mergeCell ref="A15:G16"/>
    <mergeCell ref="H15:I16"/>
    <mergeCell ref="A28:G28"/>
    <mergeCell ref="H28:I28"/>
    <mergeCell ref="A10:G10"/>
    <mergeCell ref="H10:I10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14:G14"/>
    <mergeCell ref="A9:G9"/>
    <mergeCell ref="H9:I9"/>
    <mergeCell ref="H14:I14"/>
    <mergeCell ref="A8:G8"/>
    <mergeCell ref="H8:I8"/>
    <mergeCell ref="H6:I6"/>
    <mergeCell ref="A6:G6"/>
    <mergeCell ref="A5:G5"/>
    <mergeCell ref="H5:I5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K33" sqref="K33"/>
    </sheetView>
  </sheetViews>
  <sheetFormatPr defaultRowHeight="15" x14ac:dyDescent="0.25"/>
  <sheetData>
    <row r="1" spans="1:9" ht="18.75" x14ac:dyDescent="0.3">
      <c r="A1" s="95" t="s">
        <v>50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" t="s">
        <v>75</v>
      </c>
      <c r="B4" s="16"/>
      <c r="C4" s="16"/>
      <c r="D4" s="16"/>
      <c r="E4" s="16"/>
      <c r="F4" s="16"/>
      <c r="G4" s="16"/>
      <c r="H4" s="121">
        <v>46181.74</v>
      </c>
      <c r="I4" s="122"/>
    </row>
    <row r="5" spans="1:9" x14ac:dyDescent="0.25">
      <c r="A5" s="23"/>
      <c r="B5" s="102"/>
      <c r="C5" s="102"/>
      <c r="D5" s="102"/>
      <c r="E5" s="102"/>
      <c r="F5" s="102"/>
      <c r="G5" s="24"/>
      <c r="H5" s="23"/>
      <c r="I5" s="24"/>
    </row>
    <row r="6" spans="1:9" x14ac:dyDescent="0.25">
      <c r="A6" s="15" t="s">
        <v>101</v>
      </c>
      <c r="B6" s="16"/>
      <c r="C6" s="16"/>
      <c r="D6" s="16"/>
      <c r="E6" s="16"/>
      <c r="F6" s="16"/>
      <c r="G6" s="16"/>
      <c r="H6" s="18">
        <v>63292.06</v>
      </c>
      <c r="I6" s="19"/>
    </row>
    <row r="7" spans="1:9" x14ac:dyDescent="0.25">
      <c r="A7" s="31" t="s">
        <v>1</v>
      </c>
      <c r="B7" s="32"/>
      <c r="C7" s="32"/>
      <c r="D7" s="32"/>
      <c r="E7" s="32"/>
      <c r="F7" s="32"/>
      <c r="G7" s="33"/>
      <c r="H7" s="67">
        <v>6287.05</v>
      </c>
      <c r="I7" s="68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1620</v>
      </c>
      <c r="I8" s="76"/>
    </row>
    <row r="9" spans="1:9" ht="15.75" thickBot="1" x14ac:dyDescent="0.3">
      <c r="A9" s="69"/>
      <c r="B9" s="70"/>
      <c r="C9" s="70"/>
      <c r="D9" s="70"/>
      <c r="E9" s="70"/>
      <c r="F9" s="70"/>
      <c r="G9" s="114"/>
      <c r="H9" s="67"/>
      <c r="I9" s="68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149"/>
      <c r="H10" s="88">
        <f>H11+H12+H13+H14+H15+H17+H18+H20+H21+H22+H23+H24+H25+H26+H27+H19</f>
        <v>72426.89</v>
      </c>
      <c r="I10" s="106"/>
    </row>
    <row r="11" spans="1:9" x14ac:dyDescent="0.25">
      <c r="A11" s="90" t="s">
        <v>62</v>
      </c>
      <c r="B11" s="91"/>
      <c r="C11" s="91"/>
      <c r="D11" s="91"/>
      <c r="E11" s="91"/>
      <c r="F11" s="91"/>
      <c r="G11" s="91"/>
      <c r="H11" s="242">
        <v>0</v>
      </c>
      <c r="I11" s="243"/>
    </row>
    <row r="12" spans="1:9" x14ac:dyDescent="0.25">
      <c r="A12" s="69" t="s">
        <v>4</v>
      </c>
      <c r="B12" s="70"/>
      <c r="C12" s="70"/>
      <c r="D12" s="70"/>
      <c r="E12" s="70"/>
      <c r="F12" s="70"/>
      <c r="G12" s="114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114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114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148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148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114"/>
      <c r="H17" s="67"/>
      <c r="I17" s="68"/>
    </row>
    <row r="18" spans="1:9" x14ac:dyDescent="0.25">
      <c r="A18" s="201" t="s">
        <v>0</v>
      </c>
      <c r="B18" s="202"/>
      <c r="C18" s="202"/>
      <c r="D18" s="202"/>
      <c r="E18" s="202"/>
      <c r="F18" s="202"/>
      <c r="G18" s="241"/>
      <c r="H18" s="67">
        <v>0</v>
      </c>
      <c r="I18" s="68"/>
    </row>
    <row r="19" spans="1:9" x14ac:dyDescent="0.25">
      <c r="A19" s="31" t="s">
        <v>55</v>
      </c>
      <c r="B19" s="32"/>
      <c r="C19" s="32"/>
      <c r="D19" s="32"/>
      <c r="E19" s="32"/>
      <c r="F19" s="32"/>
      <c r="G19" s="33"/>
      <c r="H19" s="75">
        <v>1260</v>
      </c>
      <c r="I19" s="76"/>
    </row>
    <row r="20" spans="1:9" x14ac:dyDescent="0.25">
      <c r="A20" s="206" t="s">
        <v>10</v>
      </c>
      <c r="B20" s="207"/>
      <c r="C20" s="207"/>
      <c r="D20" s="207"/>
      <c r="E20" s="207"/>
      <c r="F20" s="207"/>
      <c r="G20" s="207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2"/>
      <c r="H21" s="75">
        <v>2063.4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2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2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2"/>
      <c r="H24" s="29">
        <v>10897.2</v>
      </c>
      <c r="I24" s="30"/>
    </row>
    <row r="25" spans="1:9" x14ac:dyDescent="0.25">
      <c r="A25" s="31" t="s">
        <v>53</v>
      </c>
      <c r="B25" s="32"/>
      <c r="C25" s="32"/>
      <c r="D25" s="32"/>
      <c r="E25" s="32"/>
      <c r="F25" s="32"/>
      <c r="G25" s="32"/>
      <c r="H25" s="29">
        <v>40761.33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2"/>
      <c r="H26" s="41">
        <v>12595.25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0"/>
      <c r="H27" s="62">
        <v>809.11</v>
      </c>
      <c r="I27" s="63"/>
    </row>
    <row r="28" spans="1:9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57">
        <v>56583.519999999997</v>
      </c>
      <c r="I28" s="58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213"/>
      <c r="C30" s="213"/>
      <c r="D30" s="213"/>
      <c r="E30" s="213"/>
      <c r="F30" s="213"/>
      <c r="G30" s="214"/>
      <c r="H30" s="46">
        <f>H31</f>
        <v>5000</v>
      </c>
      <c r="I30" s="47"/>
    </row>
    <row r="31" spans="1:9" ht="15.75" thickBot="1" x14ac:dyDescent="0.3">
      <c r="A31" s="72" t="s">
        <v>118</v>
      </c>
      <c r="B31" s="73"/>
      <c r="C31" s="73"/>
      <c r="D31" s="73"/>
      <c r="E31" s="73"/>
      <c r="F31" s="73"/>
      <c r="G31" s="147"/>
      <c r="H31" s="104">
        <v>5000</v>
      </c>
      <c r="I31" s="105"/>
    </row>
    <row r="32" spans="1:9" ht="15.75" thickBot="1" x14ac:dyDescent="0.3">
      <c r="A32" s="43" t="s">
        <v>14</v>
      </c>
      <c r="B32" s="44"/>
      <c r="C32" s="44"/>
      <c r="D32" s="44"/>
      <c r="E32" s="44"/>
      <c r="F32" s="44"/>
      <c r="G32" s="44"/>
      <c r="H32" s="46">
        <f>H10+H30</f>
        <v>77426.89</v>
      </c>
      <c r="I32" s="47"/>
    </row>
    <row r="33" spans="1:9" x14ac:dyDescent="0.25">
      <c r="A33" s="41"/>
      <c r="B33" s="175"/>
      <c r="C33" s="175"/>
      <c r="D33" s="175"/>
      <c r="E33" s="175"/>
      <c r="F33" s="175"/>
      <c r="G33" s="175"/>
      <c r="H33" s="119"/>
      <c r="I33" s="120"/>
    </row>
    <row r="34" spans="1:9" x14ac:dyDescent="0.25">
      <c r="A34" s="15" t="s">
        <v>74</v>
      </c>
      <c r="B34" s="16"/>
      <c r="C34" s="16"/>
      <c r="D34" s="16"/>
      <c r="E34" s="16"/>
      <c r="F34" s="16"/>
      <c r="G34" s="16"/>
      <c r="H34" s="18">
        <f>H4+H10-H28</f>
        <v>62025.110000000008</v>
      </c>
      <c r="I34" s="19"/>
    </row>
    <row r="35" spans="1:9" x14ac:dyDescent="0.25">
      <c r="A35" s="15" t="s">
        <v>117</v>
      </c>
      <c r="B35" s="16"/>
      <c r="C35" s="16"/>
      <c r="D35" s="16"/>
      <c r="E35" s="16"/>
      <c r="F35" s="16"/>
      <c r="G35" s="16"/>
      <c r="H35" s="18">
        <f>H6-H7-H8+H30</f>
        <v>60385.009999999995</v>
      </c>
      <c r="I35" s="19"/>
    </row>
    <row r="36" spans="1:9" x14ac:dyDescent="0.25">
      <c r="A36" s="23"/>
      <c r="B36" s="102"/>
      <c r="C36" s="102"/>
      <c r="D36" s="102"/>
      <c r="E36" s="102"/>
      <c r="F36" s="102"/>
      <c r="G36" s="102"/>
      <c r="H36" s="23"/>
      <c r="I36" s="24"/>
    </row>
    <row r="37" spans="1:9" x14ac:dyDescent="0.25">
      <c r="A37" s="244" t="s">
        <v>15</v>
      </c>
      <c r="B37" s="245"/>
      <c r="C37" s="245"/>
      <c r="D37" s="245"/>
      <c r="E37" s="245"/>
      <c r="F37" s="245"/>
      <c r="G37" s="245"/>
      <c r="H37" s="29"/>
      <c r="I37" s="30"/>
    </row>
    <row r="38" spans="1:9" x14ac:dyDescent="0.25">
      <c r="A38" s="31" t="s">
        <v>16</v>
      </c>
      <c r="B38" s="32"/>
      <c r="C38" s="32"/>
      <c r="D38" s="32"/>
      <c r="E38" s="32"/>
      <c r="F38" s="32"/>
      <c r="G38" s="32"/>
      <c r="H38" s="115">
        <v>9</v>
      </c>
      <c r="I38" s="116"/>
    </row>
    <row r="39" spans="1:9" ht="15.75" thickBot="1" x14ac:dyDescent="0.3">
      <c r="A39" s="36" t="s">
        <v>57</v>
      </c>
      <c r="B39" s="37"/>
      <c r="C39" s="37"/>
      <c r="D39" s="37"/>
      <c r="E39" s="37"/>
      <c r="F39" s="37"/>
      <c r="G39" s="37"/>
      <c r="H39" s="221">
        <f>H10/H28*H38</f>
        <v>11.519997518712163</v>
      </c>
      <c r="I39" s="222"/>
    </row>
    <row r="42" spans="1:9" x14ac:dyDescent="0.25">
      <c r="A42" s="25" t="s">
        <v>19</v>
      </c>
      <c r="B42" s="25"/>
      <c r="C42" s="25"/>
      <c r="G42" s="25" t="s">
        <v>20</v>
      </c>
      <c r="H42" s="25"/>
      <c r="I42" s="25"/>
    </row>
  </sheetData>
  <mergeCells count="76">
    <mergeCell ref="A42:C42"/>
    <mergeCell ref="G42:I42"/>
    <mergeCell ref="A8:G8"/>
    <mergeCell ref="H8:I8"/>
    <mergeCell ref="H19:I19"/>
    <mergeCell ref="A37:G37"/>
    <mergeCell ref="H37:I37"/>
    <mergeCell ref="A38:G38"/>
    <mergeCell ref="H38:I38"/>
    <mergeCell ref="A39:G39"/>
    <mergeCell ref="H39:I39"/>
    <mergeCell ref="A36:G36"/>
    <mergeCell ref="A32:G32"/>
    <mergeCell ref="H32:I32"/>
    <mergeCell ref="H36:I36"/>
    <mergeCell ref="A33:G33"/>
    <mergeCell ref="H33:I33"/>
    <mergeCell ref="A34:G34"/>
    <mergeCell ref="H34:I34"/>
    <mergeCell ref="A35:G35"/>
    <mergeCell ref="H35:I35"/>
    <mergeCell ref="A25:G25"/>
    <mergeCell ref="H25:I25"/>
    <mergeCell ref="A31:G31"/>
    <mergeCell ref="H31:I31"/>
    <mergeCell ref="A26:G26"/>
    <mergeCell ref="H26:I26"/>
    <mergeCell ref="A27:G27"/>
    <mergeCell ref="H27:I27"/>
    <mergeCell ref="A30:G30"/>
    <mergeCell ref="H30:I30"/>
    <mergeCell ref="A29:G29"/>
    <mergeCell ref="H29:I29"/>
    <mergeCell ref="A28:G28"/>
    <mergeCell ref="H28:I28"/>
    <mergeCell ref="A22:G22"/>
    <mergeCell ref="H22:I22"/>
    <mergeCell ref="A23:G23"/>
    <mergeCell ref="H23:I23"/>
    <mergeCell ref="A24:G24"/>
    <mergeCell ref="H24:I24"/>
    <mergeCell ref="A20:G20"/>
    <mergeCell ref="H20:I20"/>
    <mergeCell ref="A21:G21"/>
    <mergeCell ref="H21:I21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7:G7"/>
    <mergeCell ref="H7:I7"/>
    <mergeCell ref="A9:G9"/>
    <mergeCell ref="H9:I9"/>
    <mergeCell ref="A6:G6"/>
    <mergeCell ref="H6:I6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34" sqref="H34:I34"/>
    </sheetView>
  </sheetViews>
  <sheetFormatPr defaultRowHeight="15" x14ac:dyDescent="0.25"/>
  <sheetData>
    <row r="1" spans="1:9" ht="18.75" x14ac:dyDescent="0.3">
      <c r="A1" s="95" t="s">
        <v>51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x14ac:dyDescent="0.25">
      <c r="A3" s="48"/>
      <c r="B3" s="49"/>
      <c r="C3" s="49"/>
      <c r="D3" s="49"/>
      <c r="E3" s="49"/>
      <c r="F3" s="49"/>
      <c r="G3" s="50"/>
      <c r="H3" s="129" t="s">
        <v>2</v>
      </c>
      <c r="I3" s="130"/>
    </row>
    <row r="4" spans="1:9" x14ac:dyDescent="0.25">
      <c r="A4" s="15" t="s">
        <v>97</v>
      </c>
      <c r="B4" s="16"/>
      <c r="C4" s="16"/>
      <c r="D4" s="16"/>
      <c r="E4" s="16"/>
      <c r="F4" s="16"/>
      <c r="G4" s="17"/>
      <c r="H4" s="18">
        <v>52195.95</v>
      </c>
      <c r="I4" s="19"/>
    </row>
    <row r="5" spans="1:9" x14ac:dyDescent="0.25">
      <c r="A5" s="23"/>
      <c r="B5" s="102"/>
      <c r="C5" s="102"/>
      <c r="D5" s="102"/>
      <c r="E5" s="102"/>
      <c r="F5" s="102"/>
      <c r="G5" s="24"/>
      <c r="H5" s="29"/>
      <c r="I5" s="30"/>
    </row>
    <row r="6" spans="1:9" x14ac:dyDescent="0.25">
      <c r="A6" s="15" t="s">
        <v>101</v>
      </c>
      <c r="B6" s="16"/>
      <c r="C6" s="16"/>
      <c r="D6" s="16"/>
      <c r="E6" s="16"/>
      <c r="F6" s="16"/>
      <c r="G6" s="17"/>
      <c r="H6" s="23">
        <v>144919.25</v>
      </c>
      <c r="I6" s="24"/>
    </row>
    <row r="7" spans="1:9" x14ac:dyDescent="0.25">
      <c r="A7" s="31" t="s">
        <v>1</v>
      </c>
      <c r="B7" s="32"/>
      <c r="C7" s="32"/>
      <c r="D7" s="32"/>
      <c r="E7" s="32"/>
      <c r="F7" s="32"/>
      <c r="G7" s="33"/>
      <c r="H7" s="67">
        <v>7417.08</v>
      </c>
      <c r="I7" s="68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1020</v>
      </c>
      <c r="I8" s="76"/>
    </row>
    <row r="9" spans="1:9" ht="15.75" thickBot="1" x14ac:dyDescent="0.3">
      <c r="A9" s="69"/>
      <c r="B9" s="70"/>
      <c r="C9" s="70"/>
      <c r="D9" s="70"/>
      <c r="E9" s="70"/>
      <c r="F9" s="70"/>
      <c r="G9" s="71"/>
      <c r="H9" s="67"/>
      <c r="I9" s="68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56"/>
      <c r="H10" s="88">
        <f>H11+H12+H13+H14+H15+H17+H18+H20+H21+H22+H23+H24+H25+H26+H27+H19</f>
        <v>74729.280000000013</v>
      </c>
      <c r="I10" s="138"/>
    </row>
    <row r="11" spans="1:9" x14ac:dyDescent="0.25">
      <c r="A11" s="90" t="s">
        <v>62</v>
      </c>
      <c r="B11" s="91"/>
      <c r="C11" s="91"/>
      <c r="D11" s="91"/>
      <c r="E11" s="91"/>
      <c r="F11" s="91"/>
      <c r="G11" s="92"/>
      <c r="H11" s="93">
        <v>0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71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71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66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66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71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74"/>
      <c r="H18" s="67">
        <v>0</v>
      </c>
      <c r="I18" s="68"/>
    </row>
    <row r="19" spans="1:9" x14ac:dyDescent="0.25">
      <c r="A19" s="69" t="s">
        <v>55</v>
      </c>
      <c r="B19" s="70"/>
      <c r="C19" s="70"/>
      <c r="D19" s="70"/>
      <c r="E19" s="70"/>
      <c r="F19" s="70"/>
      <c r="G19" s="71"/>
      <c r="H19" s="75">
        <v>1392.6</v>
      </c>
      <c r="I19" s="76"/>
    </row>
    <row r="20" spans="1:9" x14ac:dyDescent="0.25">
      <c r="A20" s="81" t="s">
        <v>10</v>
      </c>
      <c r="B20" s="82"/>
      <c r="C20" s="82"/>
      <c r="D20" s="82"/>
      <c r="E20" s="82"/>
      <c r="F20" s="82"/>
      <c r="G20" s="83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3"/>
      <c r="H21" s="75">
        <v>2200.96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3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3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3"/>
      <c r="H24" s="29">
        <v>11316.6</v>
      </c>
      <c r="I24" s="30"/>
    </row>
    <row r="25" spans="1:9" x14ac:dyDescent="0.25">
      <c r="A25" s="31" t="s">
        <v>53</v>
      </c>
      <c r="B25" s="32"/>
      <c r="C25" s="32"/>
      <c r="D25" s="32"/>
      <c r="E25" s="32"/>
      <c r="F25" s="32"/>
      <c r="G25" s="33"/>
      <c r="H25" s="29">
        <v>41993.440000000002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3"/>
      <c r="H26" s="41">
        <v>12975.97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1"/>
      <c r="H27" s="62">
        <v>809.11</v>
      </c>
      <c r="I27" s="63"/>
    </row>
    <row r="28" spans="1:9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57">
        <v>75964.100000000006</v>
      </c>
      <c r="I28" s="58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5"/>
      <c r="H30" s="46">
        <f>H31</f>
        <v>100000</v>
      </c>
      <c r="I30" s="47"/>
    </row>
    <row r="31" spans="1:9" ht="15.75" thickBot="1" x14ac:dyDescent="0.3">
      <c r="A31" s="72" t="s">
        <v>118</v>
      </c>
      <c r="B31" s="73"/>
      <c r="C31" s="73"/>
      <c r="D31" s="73"/>
      <c r="E31" s="73"/>
      <c r="F31" s="73"/>
      <c r="G31" s="74"/>
      <c r="H31" s="246">
        <v>100000</v>
      </c>
      <c r="I31" s="247"/>
    </row>
    <row r="32" spans="1:9" ht="15.75" thickBot="1" x14ac:dyDescent="0.3">
      <c r="A32" s="43" t="s">
        <v>14</v>
      </c>
      <c r="B32" s="44"/>
      <c r="C32" s="44"/>
      <c r="D32" s="44"/>
      <c r="E32" s="44"/>
      <c r="F32" s="44"/>
      <c r="G32" s="45"/>
      <c r="H32" s="51"/>
      <c r="I32" s="53"/>
    </row>
    <row r="33" spans="1:9" x14ac:dyDescent="0.25">
      <c r="A33" s="48"/>
      <c r="B33" s="49"/>
      <c r="C33" s="49"/>
      <c r="D33" s="49"/>
      <c r="E33" s="49"/>
      <c r="F33" s="49"/>
      <c r="G33" s="50"/>
      <c r="H33" s="112"/>
      <c r="I33" s="113"/>
    </row>
    <row r="34" spans="1:9" x14ac:dyDescent="0.25">
      <c r="A34" s="15" t="s">
        <v>98</v>
      </c>
      <c r="B34" s="16"/>
      <c r="C34" s="16"/>
      <c r="D34" s="16"/>
      <c r="E34" s="16"/>
      <c r="F34" s="16"/>
      <c r="G34" s="17"/>
      <c r="H34" s="18">
        <f>H4+H10-H28</f>
        <v>50961.130000000005</v>
      </c>
      <c r="I34" s="19"/>
    </row>
    <row r="35" spans="1:9" x14ac:dyDescent="0.25">
      <c r="A35" s="15" t="s">
        <v>111</v>
      </c>
      <c r="B35" s="16"/>
      <c r="C35" s="16"/>
      <c r="D35" s="16"/>
      <c r="E35" s="16"/>
      <c r="F35" s="16"/>
      <c r="G35" s="17"/>
      <c r="H35" s="18">
        <f>H6-H7-H8+H30</f>
        <v>236482.17</v>
      </c>
      <c r="I35" s="19"/>
    </row>
    <row r="36" spans="1:9" x14ac:dyDescent="0.25">
      <c r="A36" s="127"/>
      <c r="B36" s="143"/>
      <c r="C36" s="143"/>
      <c r="D36" s="143"/>
      <c r="E36" s="143"/>
      <c r="F36" s="143"/>
      <c r="G36" s="128"/>
      <c r="H36" s="127"/>
      <c r="I36" s="128"/>
    </row>
    <row r="37" spans="1:9" x14ac:dyDescent="0.25">
      <c r="A37" s="26" t="s">
        <v>15</v>
      </c>
      <c r="B37" s="27"/>
      <c r="C37" s="27"/>
      <c r="D37" s="27"/>
      <c r="E37" s="27"/>
      <c r="F37" s="27"/>
      <c r="G37" s="28"/>
      <c r="H37" s="67"/>
      <c r="I37" s="68"/>
    </row>
    <row r="38" spans="1:9" x14ac:dyDescent="0.25">
      <c r="A38" s="31" t="s">
        <v>16</v>
      </c>
      <c r="B38" s="32"/>
      <c r="C38" s="32"/>
      <c r="D38" s="32"/>
      <c r="E38" s="32"/>
      <c r="F38" s="32"/>
      <c r="G38" s="33"/>
      <c r="H38" s="115">
        <v>10</v>
      </c>
      <c r="I38" s="116"/>
    </row>
    <row r="39" spans="1:9" ht="15.75" thickBot="1" x14ac:dyDescent="0.3">
      <c r="A39" s="36" t="s">
        <v>57</v>
      </c>
      <c r="B39" s="37"/>
      <c r="C39" s="37"/>
      <c r="D39" s="37"/>
      <c r="E39" s="37"/>
      <c r="F39" s="37"/>
      <c r="G39" s="38"/>
      <c r="H39" s="248">
        <f>H10/H28*H38</f>
        <v>9.8374468992589943</v>
      </c>
      <c r="I39" s="249"/>
    </row>
    <row r="42" spans="1:9" x14ac:dyDescent="0.25">
      <c r="A42" s="25" t="s">
        <v>19</v>
      </c>
      <c r="B42" s="25"/>
      <c r="C42" s="25"/>
      <c r="G42" s="25" t="s">
        <v>20</v>
      </c>
      <c r="H42" s="25"/>
      <c r="I42" s="25"/>
    </row>
  </sheetData>
  <mergeCells count="76">
    <mergeCell ref="A36:G36"/>
    <mergeCell ref="H36:I36"/>
    <mergeCell ref="A42:C42"/>
    <mergeCell ref="G42:I42"/>
    <mergeCell ref="A37:G37"/>
    <mergeCell ref="H37:I37"/>
    <mergeCell ref="A38:G38"/>
    <mergeCell ref="H38:I38"/>
    <mergeCell ref="A39:G39"/>
    <mergeCell ref="H39:I39"/>
    <mergeCell ref="A29:G29"/>
    <mergeCell ref="H29:I29"/>
    <mergeCell ref="A31:G31"/>
    <mergeCell ref="H31:I31"/>
    <mergeCell ref="H35:I35"/>
    <mergeCell ref="A34:G34"/>
    <mergeCell ref="H34:I34"/>
    <mergeCell ref="A35:G35"/>
    <mergeCell ref="A32:G32"/>
    <mergeCell ref="H32:I32"/>
    <mergeCell ref="A33:G33"/>
    <mergeCell ref="H33:I33"/>
    <mergeCell ref="A21:G21"/>
    <mergeCell ref="H21:I21"/>
    <mergeCell ref="A30:G30"/>
    <mergeCell ref="H30:I30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H14:I14"/>
    <mergeCell ref="A15:G16"/>
    <mergeCell ref="H15:I16"/>
    <mergeCell ref="A20:G20"/>
    <mergeCell ref="H20:I20"/>
    <mergeCell ref="H19:I19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A7:G7"/>
    <mergeCell ref="H7:I7"/>
    <mergeCell ref="A9:G9"/>
    <mergeCell ref="H9:I9"/>
    <mergeCell ref="A8:G8"/>
    <mergeCell ref="H8:I8"/>
    <mergeCell ref="A6:G6"/>
    <mergeCell ref="H6:I6"/>
    <mergeCell ref="A1:I1"/>
    <mergeCell ref="C2:F2"/>
    <mergeCell ref="A3:G3"/>
    <mergeCell ref="H3:I3"/>
    <mergeCell ref="A4:G4"/>
    <mergeCell ref="H4:I4"/>
    <mergeCell ref="A5:G5"/>
    <mergeCell ref="H5:I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workbookViewId="0">
      <selection activeCell="H7" sqref="H7:I7"/>
    </sheetView>
  </sheetViews>
  <sheetFormatPr defaultRowHeight="15" x14ac:dyDescent="0.25"/>
  <sheetData>
    <row r="1" spans="1:9" ht="18.75" x14ac:dyDescent="0.3">
      <c r="A1" s="95" t="s">
        <v>31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" t="s">
        <v>97</v>
      </c>
      <c r="B4" s="16"/>
      <c r="C4" s="16"/>
      <c r="D4" s="16"/>
      <c r="E4" s="16"/>
      <c r="F4" s="16"/>
      <c r="G4" s="16"/>
      <c r="H4" s="18">
        <v>48995.49</v>
      </c>
      <c r="I4" s="19"/>
    </row>
    <row r="5" spans="1:9" x14ac:dyDescent="0.25">
      <c r="A5" s="23"/>
      <c r="B5" s="102"/>
      <c r="C5" s="102"/>
      <c r="D5" s="102"/>
      <c r="E5" s="102"/>
      <c r="F5" s="102"/>
      <c r="G5" s="24"/>
      <c r="H5" s="23"/>
      <c r="I5" s="24"/>
    </row>
    <row r="6" spans="1:9" x14ac:dyDescent="0.25">
      <c r="A6" s="15" t="s">
        <v>101</v>
      </c>
      <c r="B6" s="16"/>
      <c r="C6" s="16"/>
      <c r="D6" s="16"/>
      <c r="E6" s="16"/>
      <c r="F6" s="16"/>
      <c r="G6" s="17"/>
      <c r="H6" s="18">
        <v>4613.43</v>
      </c>
      <c r="I6" s="24"/>
    </row>
    <row r="7" spans="1:9" x14ac:dyDescent="0.25">
      <c r="A7" s="69" t="s">
        <v>1</v>
      </c>
      <c r="B7" s="70"/>
      <c r="C7" s="70"/>
      <c r="D7" s="70"/>
      <c r="E7" s="70"/>
      <c r="F7" s="70"/>
      <c r="G7" s="71"/>
      <c r="H7" s="86">
        <v>2763.05</v>
      </c>
      <c r="I7" s="87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1620</v>
      </c>
      <c r="I8" s="76"/>
    </row>
    <row r="9" spans="1:9" ht="15.75" thickBot="1" x14ac:dyDescent="0.3">
      <c r="A9" s="69"/>
      <c r="B9" s="70"/>
      <c r="C9" s="70"/>
      <c r="D9" s="70"/>
      <c r="E9" s="70"/>
      <c r="F9" s="70"/>
      <c r="G9" s="71"/>
      <c r="H9" s="67"/>
      <c r="I9" s="68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56"/>
      <c r="H10" s="88">
        <f>H11+H12+H13+H14+H15+H17+H18+H20+H21+H22+H23+H24+H25+H26+H27+H19</f>
        <v>56547.409999999996</v>
      </c>
      <c r="I10" s="138"/>
    </row>
    <row r="11" spans="1:9" x14ac:dyDescent="0.25">
      <c r="A11" s="90" t="s">
        <v>62</v>
      </c>
      <c r="B11" s="91"/>
      <c r="C11" s="91"/>
      <c r="D11" s="91"/>
      <c r="E11" s="91"/>
      <c r="F11" s="91"/>
      <c r="G11" s="92"/>
      <c r="H11" s="93">
        <v>588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71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71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66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66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71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74"/>
      <c r="H18" s="67">
        <v>0</v>
      </c>
      <c r="I18" s="68"/>
    </row>
    <row r="19" spans="1:9" x14ac:dyDescent="0.25">
      <c r="A19" s="31" t="s">
        <v>55</v>
      </c>
      <c r="B19" s="32"/>
      <c r="C19" s="32"/>
      <c r="D19" s="32"/>
      <c r="E19" s="32"/>
      <c r="F19" s="32"/>
      <c r="G19" s="33"/>
      <c r="H19" s="75">
        <v>1944</v>
      </c>
      <c r="I19" s="76"/>
    </row>
    <row r="20" spans="1:9" x14ac:dyDescent="0.25">
      <c r="A20" s="81" t="s">
        <v>10</v>
      </c>
      <c r="B20" s="82"/>
      <c r="C20" s="82"/>
      <c r="D20" s="82"/>
      <c r="E20" s="82"/>
      <c r="F20" s="82"/>
      <c r="G20" s="83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3"/>
      <c r="H21" s="75">
        <v>1891.45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3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3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3"/>
      <c r="H24" s="29">
        <v>7393.05</v>
      </c>
      <c r="I24" s="30"/>
    </row>
    <row r="25" spans="1:9" x14ac:dyDescent="0.25">
      <c r="A25" s="31" t="s">
        <v>53</v>
      </c>
      <c r="B25" s="32"/>
      <c r="C25" s="32"/>
      <c r="D25" s="32"/>
      <c r="E25" s="32"/>
      <c r="F25" s="32"/>
      <c r="G25" s="33"/>
      <c r="H25" s="29">
        <v>30466.92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3"/>
      <c r="H26" s="41">
        <v>9414.2800000000007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1"/>
      <c r="H27" s="62">
        <v>809.11</v>
      </c>
      <c r="I27" s="63"/>
    </row>
    <row r="28" spans="1:9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57">
        <v>39501.46</v>
      </c>
      <c r="I28" s="58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5"/>
      <c r="H30" s="46">
        <v>0</v>
      </c>
      <c r="I30" s="98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5"/>
      <c r="H31" s="46">
        <f>H10+H30</f>
        <v>56547.409999999996</v>
      </c>
      <c r="I31" s="47"/>
    </row>
    <row r="32" spans="1:9" x14ac:dyDescent="0.25">
      <c r="A32" s="48"/>
      <c r="B32" s="49"/>
      <c r="C32" s="49"/>
      <c r="D32" s="49"/>
      <c r="E32" s="49"/>
      <c r="F32" s="49"/>
      <c r="G32" s="50"/>
      <c r="H32" s="112"/>
      <c r="I32" s="113"/>
    </row>
    <row r="33" spans="1:9" x14ac:dyDescent="0.25">
      <c r="A33" s="15" t="s">
        <v>98</v>
      </c>
      <c r="B33" s="16"/>
      <c r="C33" s="16"/>
      <c r="D33" s="16"/>
      <c r="E33" s="16"/>
      <c r="F33" s="16"/>
      <c r="G33" s="16"/>
      <c r="H33" s="18">
        <f>H4+H10-H28</f>
        <v>66041.440000000002</v>
      </c>
      <c r="I33" s="19"/>
    </row>
    <row r="34" spans="1:9" x14ac:dyDescent="0.25">
      <c r="A34" s="15" t="s">
        <v>111</v>
      </c>
      <c r="B34" s="16"/>
      <c r="C34" s="16"/>
      <c r="D34" s="16"/>
      <c r="E34" s="16"/>
      <c r="F34" s="16"/>
      <c r="G34" s="17"/>
      <c r="H34" s="18">
        <f>H6-H7-H8+H30</f>
        <v>230.38000000000011</v>
      </c>
      <c r="I34" s="19"/>
    </row>
    <row r="35" spans="1:9" x14ac:dyDescent="0.25">
      <c r="A35" s="144"/>
      <c r="B35" s="164"/>
      <c r="C35" s="164"/>
      <c r="D35" s="164"/>
      <c r="E35" s="164"/>
      <c r="F35" s="164"/>
      <c r="G35" s="145"/>
      <c r="H35" s="144"/>
      <c r="I35" s="145"/>
    </row>
    <row r="36" spans="1:9" x14ac:dyDescent="0.25">
      <c r="A36" s="31" t="s">
        <v>15</v>
      </c>
      <c r="B36" s="32"/>
      <c r="C36" s="32"/>
      <c r="D36" s="32"/>
      <c r="E36" s="32"/>
      <c r="F36" s="32"/>
      <c r="G36" s="33"/>
      <c r="H36" s="29"/>
      <c r="I36" s="30"/>
    </row>
    <row r="37" spans="1:9" x14ac:dyDescent="0.25">
      <c r="A37" s="31" t="s">
        <v>16</v>
      </c>
      <c r="B37" s="32"/>
      <c r="C37" s="32"/>
      <c r="D37" s="32"/>
      <c r="E37" s="32"/>
      <c r="F37" s="32"/>
      <c r="G37" s="33"/>
      <c r="H37" s="23">
        <v>7.5</v>
      </c>
      <c r="I37" s="24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8"/>
      <c r="H38" s="117">
        <f>H10/H28*H37</f>
        <v>10.73645315894653</v>
      </c>
      <c r="I38" s="118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A41:C41"/>
    <mergeCell ref="G41:I41"/>
    <mergeCell ref="A36:G36"/>
    <mergeCell ref="H36:I36"/>
    <mergeCell ref="A37:G37"/>
    <mergeCell ref="H37:I37"/>
    <mergeCell ref="A38:G38"/>
    <mergeCell ref="H38:I38"/>
    <mergeCell ref="A35:G35"/>
    <mergeCell ref="H35:I35"/>
    <mergeCell ref="A30:G30"/>
    <mergeCell ref="H30:I30"/>
    <mergeCell ref="H32:I32"/>
    <mergeCell ref="A31:G31"/>
    <mergeCell ref="H31:I31"/>
    <mergeCell ref="A32:G32"/>
    <mergeCell ref="A33:G33"/>
    <mergeCell ref="H33:I33"/>
    <mergeCell ref="A34:G34"/>
    <mergeCell ref="H34:I34"/>
    <mergeCell ref="A29:G29"/>
    <mergeCell ref="H29:I29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H19:I19"/>
    <mergeCell ref="A21:G21"/>
    <mergeCell ref="H21:I21"/>
    <mergeCell ref="A18:G18"/>
    <mergeCell ref="H18:I18"/>
    <mergeCell ref="H13:I13"/>
    <mergeCell ref="A14:G14"/>
    <mergeCell ref="H14:I14"/>
    <mergeCell ref="A15:G16"/>
    <mergeCell ref="H15:I16"/>
    <mergeCell ref="A9:G9"/>
    <mergeCell ref="H9:I9"/>
    <mergeCell ref="A8:G8"/>
    <mergeCell ref="H8:I8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M56" sqref="M56"/>
    </sheetView>
  </sheetViews>
  <sheetFormatPr defaultRowHeight="15" x14ac:dyDescent="0.25"/>
  <sheetData>
    <row r="1" spans="1:9" ht="18.75" x14ac:dyDescent="0.3">
      <c r="A1" s="95" t="s">
        <v>29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129" t="s">
        <v>2</v>
      </c>
      <c r="I3" s="130"/>
    </row>
    <row r="4" spans="1:9" x14ac:dyDescent="0.25">
      <c r="A4" s="15" t="s">
        <v>75</v>
      </c>
      <c r="B4" s="16"/>
      <c r="C4" s="16"/>
      <c r="D4" s="16"/>
      <c r="E4" s="16"/>
      <c r="F4" s="16"/>
      <c r="G4" s="17"/>
      <c r="H4" s="131">
        <v>69612.5</v>
      </c>
      <c r="I4" s="100"/>
    </row>
    <row r="5" spans="1:9" x14ac:dyDescent="0.25">
      <c r="A5" s="23"/>
      <c r="B5" s="102"/>
      <c r="C5" s="102"/>
      <c r="D5" s="102"/>
      <c r="E5" s="102"/>
      <c r="F5" s="102"/>
      <c r="G5" s="24"/>
      <c r="H5" s="29"/>
      <c r="I5" s="30"/>
    </row>
    <row r="6" spans="1:9" x14ac:dyDescent="0.25">
      <c r="A6" s="20" t="s">
        <v>66</v>
      </c>
      <c r="B6" s="21"/>
      <c r="C6" s="21"/>
      <c r="D6" s="21"/>
      <c r="E6" s="21"/>
      <c r="F6" s="21"/>
      <c r="G6" s="22"/>
      <c r="H6" s="18">
        <v>344696.46</v>
      </c>
      <c r="I6" s="19"/>
    </row>
    <row r="7" spans="1:9" x14ac:dyDescent="0.25">
      <c r="A7" s="69" t="s">
        <v>35</v>
      </c>
      <c r="B7" s="70"/>
      <c r="C7" s="70"/>
      <c r="D7" s="70"/>
      <c r="E7" s="70"/>
      <c r="F7" s="70"/>
      <c r="G7" s="71"/>
      <c r="H7" s="67">
        <v>34589.050000000003</v>
      </c>
      <c r="I7" s="68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1620</v>
      </c>
      <c r="I8" s="76"/>
    </row>
    <row r="9" spans="1:9" ht="15.75" thickBot="1" x14ac:dyDescent="0.3">
      <c r="A9" s="69"/>
      <c r="B9" s="70"/>
      <c r="C9" s="70"/>
      <c r="D9" s="70"/>
      <c r="E9" s="70"/>
      <c r="F9" s="70"/>
      <c r="G9" s="71"/>
      <c r="H9" s="67"/>
      <c r="I9" s="68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56"/>
      <c r="H10" s="88">
        <f>H11+H12+H13+H14+H15+H17+H18+H19+H21+H22+H23+H24+H25+H26+H27+H28+H20</f>
        <v>124002.68000000001</v>
      </c>
      <c r="I10" s="138"/>
    </row>
    <row r="11" spans="1:9" x14ac:dyDescent="0.25">
      <c r="A11" s="90" t="s">
        <v>3</v>
      </c>
      <c r="B11" s="91"/>
      <c r="C11" s="91"/>
      <c r="D11" s="91"/>
      <c r="E11" s="91"/>
      <c r="F11" s="91"/>
      <c r="G11" s="92"/>
      <c r="H11" s="93">
        <v>2255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71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71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66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66"/>
      <c r="H16" s="67"/>
      <c r="I16" s="68"/>
    </row>
    <row r="17" spans="1:9" x14ac:dyDescent="0.25">
      <c r="A17" s="69" t="s">
        <v>8</v>
      </c>
      <c r="B17" s="70"/>
      <c r="C17" s="70"/>
      <c r="D17" s="70"/>
      <c r="E17" s="70"/>
      <c r="F17" s="70"/>
      <c r="G17" s="71"/>
      <c r="H17" s="67"/>
      <c r="I17" s="68"/>
    </row>
    <row r="18" spans="1:9" x14ac:dyDescent="0.25">
      <c r="A18" s="69" t="s">
        <v>9</v>
      </c>
      <c r="B18" s="70"/>
      <c r="C18" s="70"/>
      <c r="D18" s="70"/>
      <c r="E18" s="70"/>
      <c r="F18" s="70"/>
      <c r="G18" s="71"/>
      <c r="H18" s="67"/>
      <c r="I18" s="68"/>
    </row>
    <row r="19" spans="1:9" x14ac:dyDescent="0.25">
      <c r="A19" s="72" t="s">
        <v>0</v>
      </c>
      <c r="B19" s="73"/>
      <c r="C19" s="73"/>
      <c r="D19" s="73"/>
      <c r="E19" s="73"/>
      <c r="F19" s="73"/>
      <c r="G19" s="74"/>
      <c r="H19" s="67">
        <v>0</v>
      </c>
      <c r="I19" s="68"/>
    </row>
    <row r="20" spans="1:9" x14ac:dyDescent="0.25">
      <c r="A20" s="69" t="s">
        <v>55</v>
      </c>
      <c r="B20" s="70"/>
      <c r="C20" s="70"/>
      <c r="D20" s="70"/>
      <c r="E20" s="70"/>
      <c r="F20" s="70"/>
      <c r="G20" s="71"/>
      <c r="H20" s="75">
        <v>585.6</v>
      </c>
      <c r="I20" s="76"/>
    </row>
    <row r="21" spans="1:9" x14ac:dyDescent="0.25">
      <c r="A21" s="81" t="s">
        <v>10</v>
      </c>
      <c r="B21" s="82"/>
      <c r="C21" s="82"/>
      <c r="D21" s="82"/>
      <c r="E21" s="82"/>
      <c r="F21" s="82"/>
      <c r="G21" s="83"/>
      <c r="H21" s="84"/>
      <c r="I21" s="85"/>
    </row>
    <row r="22" spans="1:9" x14ac:dyDescent="0.25">
      <c r="A22" s="31" t="s">
        <v>11</v>
      </c>
      <c r="B22" s="32"/>
      <c r="C22" s="32"/>
      <c r="D22" s="32"/>
      <c r="E22" s="32"/>
      <c r="F22" s="32"/>
      <c r="G22" s="33"/>
      <c r="H22" s="75">
        <v>5777.52</v>
      </c>
      <c r="I22" s="76"/>
    </row>
    <row r="23" spans="1:9" x14ac:dyDescent="0.25">
      <c r="A23" s="31" t="s">
        <v>17</v>
      </c>
      <c r="B23" s="32"/>
      <c r="C23" s="32"/>
      <c r="D23" s="32"/>
      <c r="E23" s="32"/>
      <c r="F23" s="32"/>
      <c r="G23" s="33"/>
      <c r="H23" s="29">
        <v>3335.84</v>
      </c>
      <c r="I23" s="30"/>
    </row>
    <row r="24" spans="1:9" x14ac:dyDescent="0.25">
      <c r="A24" s="31" t="s">
        <v>18</v>
      </c>
      <c r="B24" s="32"/>
      <c r="C24" s="32"/>
      <c r="D24" s="32"/>
      <c r="E24" s="32"/>
      <c r="F24" s="32"/>
      <c r="G24" s="33"/>
      <c r="H24" s="41"/>
      <c r="I24" s="42"/>
    </row>
    <row r="25" spans="1:9" x14ac:dyDescent="0.25">
      <c r="A25" s="31" t="s">
        <v>12</v>
      </c>
      <c r="B25" s="32"/>
      <c r="C25" s="32"/>
      <c r="D25" s="32"/>
      <c r="E25" s="32"/>
      <c r="F25" s="32"/>
      <c r="G25" s="33"/>
      <c r="H25" s="75">
        <v>20448.45</v>
      </c>
      <c r="I25" s="76"/>
    </row>
    <row r="26" spans="1:9" x14ac:dyDescent="0.25">
      <c r="A26" s="31" t="s">
        <v>53</v>
      </c>
      <c r="B26" s="32"/>
      <c r="C26" s="32"/>
      <c r="D26" s="32"/>
      <c r="E26" s="32"/>
      <c r="F26" s="32"/>
      <c r="G26" s="33"/>
      <c r="H26" s="29">
        <v>68820.78</v>
      </c>
      <c r="I26" s="30"/>
    </row>
    <row r="27" spans="1:9" x14ac:dyDescent="0.25">
      <c r="A27" s="31" t="s">
        <v>13</v>
      </c>
      <c r="B27" s="32"/>
      <c r="C27" s="32"/>
      <c r="D27" s="32"/>
      <c r="E27" s="32"/>
      <c r="F27" s="32"/>
      <c r="G27" s="33"/>
      <c r="H27" s="41">
        <v>21265.62</v>
      </c>
      <c r="I27" s="42"/>
    </row>
    <row r="28" spans="1:9" ht="15.75" thickBot="1" x14ac:dyDescent="0.3">
      <c r="A28" s="59" t="s">
        <v>52</v>
      </c>
      <c r="B28" s="60"/>
      <c r="C28" s="60"/>
      <c r="D28" s="60"/>
      <c r="E28" s="60"/>
      <c r="F28" s="60"/>
      <c r="G28" s="61"/>
      <c r="H28" s="62">
        <v>809.11</v>
      </c>
      <c r="I28" s="63"/>
    </row>
    <row r="29" spans="1:9" ht="15.75" thickBot="1" x14ac:dyDescent="0.3">
      <c r="A29" s="54" t="s">
        <v>105</v>
      </c>
      <c r="B29" s="55"/>
      <c r="C29" s="55"/>
      <c r="D29" s="55"/>
      <c r="E29" s="55"/>
      <c r="F29" s="55"/>
      <c r="G29" s="56"/>
      <c r="H29" s="57">
        <v>91691.42</v>
      </c>
      <c r="I29" s="58"/>
    </row>
    <row r="30" spans="1:9" ht="15.75" thickBot="1" x14ac:dyDescent="0.3">
      <c r="A30" s="107"/>
      <c r="B30" s="108"/>
      <c r="C30" s="108"/>
      <c r="D30" s="108"/>
      <c r="E30" s="108"/>
      <c r="F30" s="108"/>
      <c r="G30" s="109"/>
      <c r="H30" s="107"/>
      <c r="I30" s="109"/>
    </row>
    <row r="31" spans="1:9" ht="15.75" thickBot="1" x14ac:dyDescent="0.3">
      <c r="A31" s="43" t="s">
        <v>33</v>
      </c>
      <c r="B31" s="44"/>
      <c r="C31" s="44"/>
      <c r="D31" s="44"/>
      <c r="E31" s="44"/>
      <c r="F31" s="44"/>
      <c r="G31" s="45"/>
      <c r="H31" s="46">
        <v>0</v>
      </c>
      <c r="I31" s="47"/>
    </row>
    <row r="32" spans="1:9" ht="15.75" thickBot="1" x14ac:dyDescent="0.3">
      <c r="A32" s="43" t="s">
        <v>14</v>
      </c>
      <c r="B32" s="44"/>
      <c r="C32" s="44"/>
      <c r="D32" s="44"/>
      <c r="E32" s="44"/>
      <c r="F32" s="44"/>
      <c r="G32" s="45"/>
      <c r="H32" s="46">
        <f>H10+H31</f>
        <v>124002.68000000001</v>
      </c>
      <c r="I32" s="47"/>
    </row>
    <row r="33" spans="1:9" x14ac:dyDescent="0.25">
      <c r="A33" s="48"/>
      <c r="B33" s="49"/>
      <c r="C33" s="49"/>
      <c r="D33" s="49"/>
      <c r="E33" s="49"/>
      <c r="F33" s="49"/>
      <c r="G33" s="50"/>
      <c r="H33" s="112"/>
      <c r="I33" s="113"/>
    </row>
    <row r="34" spans="1:9" x14ac:dyDescent="0.25">
      <c r="A34" s="15" t="s">
        <v>74</v>
      </c>
      <c r="B34" s="16"/>
      <c r="C34" s="16"/>
      <c r="D34" s="16"/>
      <c r="E34" s="16"/>
      <c r="F34" s="16"/>
      <c r="G34" s="17"/>
      <c r="H34" s="18">
        <f>H4+H10-H29</f>
        <v>101923.76</v>
      </c>
      <c r="I34" s="19"/>
    </row>
    <row r="35" spans="1:9" x14ac:dyDescent="0.25">
      <c r="A35" s="15" t="s">
        <v>90</v>
      </c>
      <c r="B35" s="16"/>
      <c r="C35" s="16"/>
      <c r="D35" s="16"/>
      <c r="E35" s="16"/>
      <c r="F35" s="16"/>
      <c r="G35" s="17"/>
      <c r="H35" s="18">
        <f>H6+H7+H8-H31</f>
        <v>380905.51</v>
      </c>
      <c r="I35" s="19"/>
    </row>
    <row r="36" spans="1:9" x14ac:dyDescent="0.25">
      <c r="A36" s="127"/>
      <c r="B36" s="143"/>
      <c r="C36" s="143"/>
      <c r="D36" s="143"/>
      <c r="E36" s="143"/>
      <c r="F36" s="143"/>
      <c r="G36" s="128"/>
      <c r="H36" s="127"/>
      <c r="I36" s="128"/>
    </row>
    <row r="37" spans="1:9" x14ac:dyDescent="0.25">
      <c r="A37" s="69" t="s">
        <v>15</v>
      </c>
      <c r="B37" s="70"/>
      <c r="C37" s="70"/>
      <c r="D37" s="70"/>
      <c r="E37" s="70"/>
      <c r="F37" s="70"/>
      <c r="G37" s="71"/>
      <c r="H37" s="67"/>
      <c r="I37" s="68"/>
    </row>
    <row r="38" spans="1:9" x14ac:dyDescent="0.25">
      <c r="A38" s="31" t="s">
        <v>16</v>
      </c>
      <c r="B38" s="32"/>
      <c r="C38" s="32"/>
      <c r="D38" s="32"/>
      <c r="E38" s="32"/>
      <c r="F38" s="32"/>
      <c r="G38" s="33"/>
      <c r="H38" s="18">
        <v>8</v>
      </c>
      <c r="I38" s="19"/>
    </row>
    <row r="39" spans="1:9" ht="15.75" thickBot="1" x14ac:dyDescent="0.3">
      <c r="A39" s="36" t="s">
        <v>57</v>
      </c>
      <c r="B39" s="37"/>
      <c r="C39" s="37"/>
      <c r="D39" s="37"/>
      <c r="E39" s="37"/>
      <c r="F39" s="37"/>
      <c r="G39" s="38"/>
      <c r="H39" s="117">
        <f>H10/H29*H38</f>
        <v>10.819130514065549</v>
      </c>
      <c r="I39" s="118"/>
    </row>
    <row r="42" spans="1:9" x14ac:dyDescent="0.25">
      <c r="A42" s="25" t="s">
        <v>19</v>
      </c>
      <c r="B42" s="25"/>
      <c r="C42" s="25"/>
      <c r="G42" s="25" t="s">
        <v>20</v>
      </c>
      <c r="H42" s="25"/>
      <c r="I42" s="25"/>
    </row>
    <row r="44" spans="1:9" s="251" customFormat="1" x14ac:dyDescent="0.25">
      <c r="A44" s="245"/>
      <c r="B44" s="245"/>
      <c r="C44" s="245"/>
      <c r="D44" s="245"/>
      <c r="E44" s="245"/>
      <c r="F44" s="245"/>
      <c r="G44" s="245"/>
      <c r="H44" s="250"/>
      <c r="I44" s="250"/>
    </row>
    <row r="45" spans="1:9" s="251" customFormat="1" x14ac:dyDescent="0.25">
      <c r="A45" s="154"/>
      <c r="B45" s="154"/>
      <c r="C45" s="154"/>
      <c r="D45" s="154"/>
      <c r="E45" s="154"/>
      <c r="F45" s="154"/>
      <c r="G45" s="154"/>
      <c r="H45" s="154"/>
      <c r="I45" s="154"/>
    </row>
    <row r="46" spans="1:9" s="251" customFormat="1" x14ac:dyDescent="0.25">
      <c r="A46" s="27"/>
      <c r="B46" s="27"/>
      <c r="C46" s="27"/>
      <c r="D46" s="27"/>
      <c r="E46" s="27"/>
      <c r="F46" s="27"/>
      <c r="G46" s="27"/>
      <c r="H46" s="175"/>
      <c r="I46" s="175"/>
    </row>
    <row r="47" spans="1:9" s="251" customFormat="1" x14ac:dyDescent="0.25">
      <c r="A47" s="27"/>
      <c r="B47" s="27"/>
      <c r="C47" s="27"/>
      <c r="D47" s="27"/>
      <c r="E47" s="27"/>
      <c r="F47" s="27"/>
      <c r="G47" s="27"/>
      <c r="H47" s="250"/>
      <c r="I47" s="250"/>
    </row>
    <row r="48" spans="1:9" s="251" customFormat="1" x14ac:dyDescent="0.25">
      <c r="A48" s="27"/>
      <c r="B48" s="27"/>
      <c r="C48" s="27"/>
      <c r="D48" s="27"/>
      <c r="E48" s="27"/>
      <c r="F48" s="27"/>
      <c r="G48" s="27"/>
      <c r="H48" s="250"/>
      <c r="I48" s="250"/>
    </row>
    <row r="51" spans="1:9" x14ac:dyDescent="0.25">
      <c r="A51" s="25"/>
      <c r="B51" s="25"/>
      <c r="C51" s="25"/>
      <c r="G51" s="25"/>
      <c r="H51" s="25"/>
      <c r="I51" s="25"/>
    </row>
  </sheetData>
  <mergeCells count="88">
    <mergeCell ref="A15:G16"/>
    <mergeCell ref="H15:I16"/>
    <mergeCell ref="A22:G22"/>
    <mergeCell ref="H22:I22"/>
    <mergeCell ref="A23:G23"/>
    <mergeCell ref="H23:I23"/>
    <mergeCell ref="H7:I7"/>
    <mergeCell ref="A5:G5"/>
    <mergeCell ref="H5:I5"/>
    <mergeCell ref="A1:I1"/>
    <mergeCell ref="C2:F2"/>
    <mergeCell ref="A3:G3"/>
    <mergeCell ref="H3:I3"/>
    <mergeCell ref="A4:G4"/>
    <mergeCell ref="H4:I4"/>
    <mergeCell ref="A6:G6"/>
    <mergeCell ref="H6:I6"/>
    <mergeCell ref="A7:G7"/>
    <mergeCell ref="A8:G8"/>
    <mergeCell ref="H8:I8"/>
    <mergeCell ref="A9:G9"/>
    <mergeCell ref="H9:I9"/>
    <mergeCell ref="A11:G11"/>
    <mergeCell ref="H11:I11"/>
    <mergeCell ref="A12:G12"/>
    <mergeCell ref="H12:I12"/>
    <mergeCell ref="A10:G10"/>
    <mergeCell ref="H10:I10"/>
    <mergeCell ref="A13:G13"/>
    <mergeCell ref="H13:I13"/>
    <mergeCell ref="A14:G14"/>
    <mergeCell ref="H14:I14"/>
    <mergeCell ref="A27:G27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4:G24"/>
    <mergeCell ref="H24:I24"/>
    <mergeCell ref="A25:G25"/>
    <mergeCell ref="H25:I25"/>
    <mergeCell ref="A26:G26"/>
    <mergeCell ref="H26:I26"/>
    <mergeCell ref="A28:G28"/>
    <mergeCell ref="H28:I28"/>
    <mergeCell ref="H27:I27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44:G44"/>
    <mergeCell ref="H44:I44"/>
    <mergeCell ref="A38:G38"/>
    <mergeCell ref="H38:I38"/>
    <mergeCell ref="A39:G39"/>
    <mergeCell ref="H39:I39"/>
    <mergeCell ref="A42:C42"/>
    <mergeCell ref="G42:I42"/>
    <mergeCell ref="A45:G45"/>
    <mergeCell ref="H45:I45"/>
    <mergeCell ref="A51:C51"/>
    <mergeCell ref="G51:I51"/>
    <mergeCell ref="A46:G46"/>
    <mergeCell ref="H46:I46"/>
    <mergeCell ref="A47:G47"/>
    <mergeCell ref="H47:I47"/>
    <mergeCell ref="A48:G48"/>
    <mergeCell ref="H48:I48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9" workbookViewId="0">
      <selection activeCell="O11" sqref="O11"/>
    </sheetView>
  </sheetViews>
  <sheetFormatPr defaultRowHeight="15" x14ac:dyDescent="0.25"/>
  <sheetData>
    <row r="1" spans="1:9" ht="18.75" x14ac:dyDescent="0.3">
      <c r="A1" s="95" t="s">
        <v>30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" t="s">
        <v>75</v>
      </c>
      <c r="B4" s="16"/>
      <c r="C4" s="16"/>
      <c r="D4" s="16"/>
      <c r="E4" s="16"/>
      <c r="F4" s="16"/>
      <c r="G4" s="16"/>
      <c r="H4" s="121">
        <v>58844.87</v>
      </c>
      <c r="I4" s="152"/>
    </row>
    <row r="5" spans="1:9" x14ac:dyDescent="0.25">
      <c r="A5" s="23"/>
      <c r="B5" s="102"/>
      <c r="C5" s="102"/>
      <c r="D5" s="102"/>
      <c r="E5" s="102"/>
      <c r="F5" s="102"/>
      <c r="G5" s="24"/>
      <c r="H5" s="23"/>
      <c r="I5" s="24"/>
    </row>
    <row r="6" spans="1:9" x14ac:dyDescent="0.25">
      <c r="A6" s="15" t="s">
        <v>92</v>
      </c>
      <c r="B6" s="16"/>
      <c r="C6" s="16"/>
      <c r="D6" s="16"/>
      <c r="E6" s="16"/>
      <c r="F6" s="16"/>
      <c r="G6" s="17"/>
      <c r="H6" s="23">
        <v>38608.480000000003</v>
      </c>
      <c r="I6" s="24"/>
    </row>
    <row r="7" spans="1:9" x14ac:dyDescent="0.25">
      <c r="A7" s="31" t="s">
        <v>1</v>
      </c>
      <c r="B7" s="32"/>
      <c r="C7" s="32"/>
      <c r="D7" s="32"/>
      <c r="E7" s="32"/>
      <c r="F7" s="32"/>
      <c r="G7" s="33"/>
      <c r="H7" s="67">
        <v>11353.96</v>
      </c>
      <c r="I7" s="68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1020</v>
      </c>
      <c r="I8" s="76"/>
    </row>
    <row r="9" spans="1:9" ht="15.75" thickBot="1" x14ac:dyDescent="0.3">
      <c r="A9" s="31"/>
      <c r="B9" s="32"/>
      <c r="C9" s="32"/>
      <c r="D9" s="32"/>
      <c r="E9" s="32"/>
      <c r="F9" s="32"/>
      <c r="G9" s="33"/>
      <c r="H9" s="29"/>
      <c r="I9" s="30"/>
    </row>
    <row r="10" spans="1:9" ht="15.75" thickBot="1" x14ac:dyDescent="0.3">
      <c r="A10" s="54" t="s">
        <v>120</v>
      </c>
      <c r="B10" s="55"/>
      <c r="C10" s="55"/>
      <c r="D10" s="55"/>
      <c r="E10" s="55"/>
      <c r="F10" s="55"/>
      <c r="G10" s="149"/>
      <c r="H10" s="88">
        <f>H11+H12+H13+H14+H15+H17+H18+H19+H21+H22+H23+H24+H25+H26+H27+H28+H20</f>
        <v>101603.43000000001</v>
      </c>
      <c r="I10" s="138"/>
    </row>
    <row r="11" spans="1:9" x14ac:dyDescent="0.25">
      <c r="A11" s="90" t="s">
        <v>3</v>
      </c>
      <c r="B11" s="91"/>
      <c r="C11" s="91"/>
      <c r="D11" s="91"/>
      <c r="E11" s="91"/>
      <c r="F11" s="91"/>
      <c r="G11" s="91"/>
      <c r="H11" s="93">
        <v>13395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114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114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114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148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148"/>
      <c r="H16" s="67"/>
      <c r="I16" s="68"/>
    </row>
    <row r="17" spans="1:9" x14ac:dyDescent="0.25">
      <c r="A17" s="69" t="s">
        <v>8</v>
      </c>
      <c r="B17" s="70"/>
      <c r="C17" s="70"/>
      <c r="D17" s="70"/>
      <c r="E17" s="70"/>
      <c r="F17" s="70"/>
      <c r="G17" s="114"/>
      <c r="H17" s="67"/>
      <c r="I17" s="68"/>
    </row>
    <row r="18" spans="1:9" x14ac:dyDescent="0.25">
      <c r="A18" s="69" t="s">
        <v>9</v>
      </c>
      <c r="B18" s="70"/>
      <c r="C18" s="70"/>
      <c r="D18" s="70"/>
      <c r="E18" s="70"/>
      <c r="F18" s="70"/>
      <c r="G18" s="114"/>
      <c r="H18" s="67"/>
      <c r="I18" s="68"/>
    </row>
    <row r="19" spans="1:9" x14ac:dyDescent="0.25">
      <c r="A19" s="201" t="s">
        <v>0</v>
      </c>
      <c r="B19" s="202"/>
      <c r="C19" s="202"/>
      <c r="D19" s="202"/>
      <c r="E19" s="202"/>
      <c r="F19" s="202"/>
      <c r="G19" s="241"/>
      <c r="H19" s="67">
        <v>0</v>
      </c>
      <c r="I19" s="68"/>
    </row>
    <row r="20" spans="1:9" x14ac:dyDescent="0.25">
      <c r="A20" s="69" t="s">
        <v>55</v>
      </c>
      <c r="B20" s="70"/>
      <c r="C20" s="70"/>
      <c r="D20" s="70"/>
      <c r="E20" s="70"/>
      <c r="F20" s="70"/>
      <c r="G20" s="71"/>
      <c r="H20" s="29">
        <v>0</v>
      </c>
      <c r="I20" s="30"/>
    </row>
    <row r="21" spans="1:9" x14ac:dyDescent="0.25">
      <c r="A21" s="206" t="s">
        <v>10</v>
      </c>
      <c r="B21" s="207"/>
      <c r="C21" s="207"/>
      <c r="D21" s="207"/>
      <c r="E21" s="207"/>
      <c r="F21" s="207"/>
      <c r="G21" s="207"/>
      <c r="H21" s="84"/>
      <c r="I21" s="85"/>
    </row>
    <row r="22" spans="1:9" x14ac:dyDescent="0.25">
      <c r="A22" s="31" t="s">
        <v>11</v>
      </c>
      <c r="B22" s="32"/>
      <c r="C22" s="32"/>
      <c r="D22" s="32"/>
      <c r="E22" s="32"/>
      <c r="F22" s="32"/>
      <c r="G22" s="32"/>
      <c r="H22" s="75">
        <v>2751.2</v>
      </c>
      <c r="I22" s="76"/>
    </row>
    <row r="23" spans="1:9" x14ac:dyDescent="0.25">
      <c r="A23" s="31" t="s">
        <v>17</v>
      </c>
      <c r="B23" s="32"/>
      <c r="C23" s="32"/>
      <c r="D23" s="32"/>
      <c r="E23" s="32"/>
      <c r="F23" s="32"/>
      <c r="G23" s="32"/>
      <c r="H23" s="29">
        <v>3335.84</v>
      </c>
      <c r="I23" s="30"/>
    </row>
    <row r="24" spans="1:9" x14ac:dyDescent="0.25">
      <c r="A24" s="31" t="s">
        <v>18</v>
      </c>
      <c r="B24" s="32"/>
      <c r="C24" s="32"/>
      <c r="D24" s="32"/>
      <c r="E24" s="32"/>
      <c r="F24" s="32"/>
      <c r="G24" s="32"/>
      <c r="H24" s="41"/>
      <c r="I24" s="42"/>
    </row>
    <row r="25" spans="1:9" x14ac:dyDescent="0.25">
      <c r="A25" s="31" t="s">
        <v>12</v>
      </c>
      <c r="B25" s="32"/>
      <c r="C25" s="32"/>
      <c r="D25" s="32"/>
      <c r="E25" s="32"/>
      <c r="F25" s="32"/>
      <c r="G25" s="32"/>
      <c r="H25" s="29">
        <v>14272.2</v>
      </c>
      <c r="I25" s="30"/>
    </row>
    <row r="26" spans="1:9" x14ac:dyDescent="0.25">
      <c r="A26" s="31" t="s">
        <v>53</v>
      </c>
      <c r="B26" s="32"/>
      <c r="C26" s="32"/>
      <c r="D26" s="32"/>
      <c r="E26" s="32"/>
      <c r="F26" s="32"/>
      <c r="G26" s="32"/>
      <c r="H26" s="29">
        <v>50676.33</v>
      </c>
      <c r="I26" s="30"/>
    </row>
    <row r="27" spans="1:9" x14ac:dyDescent="0.25">
      <c r="A27" s="31" t="s">
        <v>13</v>
      </c>
      <c r="B27" s="32"/>
      <c r="C27" s="32"/>
      <c r="D27" s="32"/>
      <c r="E27" s="32"/>
      <c r="F27" s="32"/>
      <c r="G27" s="32"/>
      <c r="H27" s="41">
        <v>15658.99</v>
      </c>
      <c r="I27" s="42"/>
    </row>
    <row r="28" spans="1:9" ht="15.75" thickBot="1" x14ac:dyDescent="0.3">
      <c r="A28" s="59" t="s">
        <v>52</v>
      </c>
      <c r="B28" s="60"/>
      <c r="C28" s="60"/>
      <c r="D28" s="60"/>
      <c r="E28" s="60"/>
      <c r="F28" s="60"/>
      <c r="G28" s="60"/>
      <c r="H28" s="62">
        <v>809.11</v>
      </c>
      <c r="I28" s="63"/>
    </row>
    <row r="29" spans="1:9" ht="15.75" thickBot="1" x14ac:dyDescent="0.3">
      <c r="A29" s="54" t="s">
        <v>105</v>
      </c>
      <c r="B29" s="55"/>
      <c r="C29" s="55"/>
      <c r="D29" s="55"/>
      <c r="E29" s="55"/>
      <c r="F29" s="55"/>
      <c r="G29" s="56"/>
      <c r="H29" s="57">
        <v>64191.05</v>
      </c>
      <c r="I29" s="58"/>
    </row>
    <row r="30" spans="1:9" ht="15.75" thickBot="1" x14ac:dyDescent="0.3">
      <c r="A30" s="51"/>
      <c r="B30" s="52"/>
      <c r="C30" s="52"/>
      <c r="D30" s="52"/>
      <c r="E30" s="52"/>
      <c r="F30" s="52"/>
      <c r="G30" s="53"/>
      <c r="H30" s="51"/>
      <c r="I30" s="53"/>
    </row>
    <row r="31" spans="1:9" ht="15.75" thickBot="1" x14ac:dyDescent="0.3">
      <c r="A31" s="43" t="s">
        <v>33</v>
      </c>
      <c r="B31" s="213"/>
      <c r="C31" s="213"/>
      <c r="D31" s="213"/>
      <c r="E31" s="213"/>
      <c r="F31" s="213"/>
      <c r="G31" s="214"/>
      <c r="H31" s="46">
        <f>H32</f>
        <v>13000</v>
      </c>
      <c r="I31" s="47"/>
    </row>
    <row r="32" spans="1:9" ht="15.75" thickBot="1" x14ac:dyDescent="0.3">
      <c r="A32" s="69" t="s">
        <v>118</v>
      </c>
      <c r="B32" s="70"/>
      <c r="C32" s="70"/>
      <c r="D32" s="70"/>
      <c r="E32" s="70"/>
      <c r="F32" s="70"/>
      <c r="G32" s="114"/>
      <c r="H32" s="86">
        <v>13000</v>
      </c>
      <c r="I32" s="87"/>
    </row>
    <row r="33" spans="1:9" ht="15.75" thickBot="1" x14ac:dyDescent="0.3">
      <c r="A33" s="43" t="s">
        <v>14</v>
      </c>
      <c r="B33" s="44"/>
      <c r="C33" s="44"/>
      <c r="D33" s="44"/>
      <c r="E33" s="44"/>
      <c r="F33" s="44"/>
      <c r="G33" s="44"/>
      <c r="H33" s="46">
        <f>H10+H31</f>
        <v>114603.43000000001</v>
      </c>
      <c r="I33" s="47"/>
    </row>
    <row r="34" spans="1:9" x14ac:dyDescent="0.25">
      <c r="A34" s="41"/>
      <c r="B34" s="175"/>
      <c r="C34" s="175"/>
      <c r="D34" s="175"/>
      <c r="E34" s="175"/>
      <c r="F34" s="175"/>
      <c r="G34" s="175"/>
      <c r="H34" s="119"/>
      <c r="I34" s="120"/>
    </row>
    <row r="35" spans="1:9" x14ac:dyDescent="0.25">
      <c r="A35" s="15" t="s">
        <v>74</v>
      </c>
      <c r="B35" s="16"/>
      <c r="C35" s="16"/>
      <c r="D35" s="16"/>
      <c r="E35" s="16"/>
      <c r="F35" s="16"/>
      <c r="G35" s="16"/>
      <c r="H35" s="18">
        <f>H4+H10-H29</f>
        <v>96257.250000000015</v>
      </c>
      <c r="I35" s="19"/>
    </row>
    <row r="36" spans="1:9" x14ac:dyDescent="0.25">
      <c r="A36" s="15" t="s">
        <v>111</v>
      </c>
      <c r="B36" s="16"/>
      <c r="C36" s="16"/>
      <c r="D36" s="16"/>
      <c r="E36" s="16"/>
      <c r="F36" s="16"/>
      <c r="G36" s="16"/>
      <c r="H36" s="18">
        <f>H6-H7-H8+H31</f>
        <v>39234.520000000004</v>
      </c>
      <c r="I36" s="19"/>
    </row>
    <row r="37" spans="1:9" x14ac:dyDescent="0.25">
      <c r="A37" s="23"/>
      <c r="B37" s="102"/>
      <c r="C37" s="102"/>
      <c r="D37" s="102"/>
      <c r="E37" s="102"/>
      <c r="F37" s="102"/>
      <c r="G37" s="102"/>
      <c r="H37" s="23"/>
      <c r="I37" s="24"/>
    </row>
    <row r="38" spans="1:9" x14ac:dyDescent="0.25">
      <c r="A38" s="244" t="s">
        <v>15</v>
      </c>
      <c r="B38" s="245"/>
      <c r="C38" s="245"/>
      <c r="D38" s="245"/>
      <c r="E38" s="245"/>
      <c r="F38" s="245"/>
      <c r="G38" s="245"/>
      <c r="H38" s="29"/>
      <c r="I38" s="30"/>
    </row>
    <row r="39" spans="1:9" x14ac:dyDescent="0.25">
      <c r="A39" s="31" t="s">
        <v>16</v>
      </c>
      <c r="B39" s="32"/>
      <c r="C39" s="32"/>
      <c r="D39" s="32"/>
      <c r="E39" s="32"/>
      <c r="F39" s="32"/>
      <c r="G39" s="32"/>
      <c r="H39" s="18">
        <v>7.5</v>
      </c>
      <c r="I39" s="19"/>
    </row>
    <row r="40" spans="1:9" ht="15.75" thickBot="1" x14ac:dyDescent="0.3">
      <c r="A40" s="36" t="s">
        <v>57</v>
      </c>
      <c r="B40" s="37"/>
      <c r="C40" s="37"/>
      <c r="D40" s="37"/>
      <c r="E40" s="37"/>
      <c r="F40" s="37"/>
      <c r="G40" s="37"/>
      <c r="H40" s="117">
        <f>H10/H29*H39</f>
        <v>11.871214522896885</v>
      </c>
      <c r="I40" s="118"/>
    </row>
    <row r="43" spans="1:9" x14ac:dyDescent="0.25">
      <c r="A43" s="25" t="s">
        <v>19</v>
      </c>
      <c r="B43" s="25"/>
      <c r="C43" s="25"/>
      <c r="G43" s="25" t="s">
        <v>20</v>
      </c>
      <c r="H43" s="25"/>
      <c r="I43" s="25"/>
    </row>
    <row r="45" spans="1:9" x14ac:dyDescent="0.25">
      <c r="A45" s="154"/>
      <c r="B45" s="154"/>
      <c r="C45" s="154"/>
      <c r="D45" s="154"/>
      <c r="E45" s="154"/>
      <c r="F45" s="154"/>
      <c r="G45" s="154"/>
      <c r="H45" s="154"/>
      <c r="I45" s="154"/>
    </row>
    <row r="46" spans="1:9" x14ac:dyDescent="0.25">
      <c r="A46" s="245"/>
      <c r="B46" s="245"/>
      <c r="C46" s="245"/>
      <c r="D46" s="245"/>
      <c r="E46" s="245"/>
      <c r="F46" s="245"/>
      <c r="G46" s="245"/>
      <c r="H46" s="175"/>
      <c r="I46" s="175"/>
    </row>
    <row r="47" spans="1:9" x14ac:dyDescent="0.25">
      <c r="A47" s="27"/>
      <c r="B47" s="27"/>
      <c r="C47" s="27"/>
      <c r="D47" s="27"/>
      <c r="E47" s="27"/>
      <c r="F47" s="27"/>
      <c r="G47" s="27"/>
      <c r="H47" s="250"/>
      <c r="I47" s="250"/>
    </row>
    <row r="48" spans="1:9" x14ac:dyDescent="0.25">
      <c r="A48" s="27"/>
      <c r="B48" s="27"/>
      <c r="C48" s="27"/>
      <c r="D48" s="27"/>
      <c r="E48" s="27"/>
      <c r="F48" s="27"/>
      <c r="G48" s="27"/>
      <c r="H48" s="250"/>
      <c r="I48" s="250"/>
    </row>
    <row r="49" spans="1:9" x14ac:dyDescent="0.25">
      <c r="A49" s="251"/>
      <c r="B49" s="251"/>
      <c r="C49" s="251"/>
      <c r="D49" s="251"/>
      <c r="E49" s="251"/>
      <c r="F49" s="251"/>
      <c r="G49" s="251"/>
      <c r="H49" s="251"/>
      <c r="I49" s="251"/>
    </row>
    <row r="50" spans="1:9" x14ac:dyDescent="0.25">
      <c r="A50" s="251"/>
      <c r="B50" s="251"/>
      <c r="C50" s="251"/>
      <c r="D50" s="251"/>
      <c r="E50" s="251"/>
      <c r="F50" s="251"/>
      <c r="G50" s="251"/>
      <c r="H50" s="251"/>
      <c r="I50" s="251"/>
    </row>
    <row r="51" spans="1:9" x14ac:dyDescent="0.25">
      <c r="A51" s="175"/>
      <c r="B51" s="175"/>
      <c r="C51" s="175"/>
      <c r="D51" s="251"/>
      <c r="E51" s="251"/>
      <c r="F51" s="251"/>
      <c r="G51" s="175"/>
      <c r="H51" s="175"/>
      <c r="I51" s="175"/>
    </row>
  </sheetData>
  <mergeCells count="88">
    <mergeCell ref="A5:G5"/>
    <mergeCell ref="H5:I5"/>
    <mergeCell ref="A1:I1"/>
    <mergeCell ref="C2:F2"/>
    <mergeCell ref="A3:G3"/>
    <mergeCell ref="H3:I3"/>
    <mergeCell ref="A4:G4"/>
    <mergeCell ref="H4:I4"/>
    <mergeCell ref="A7:G7"/>
    <mergeCell ref="H7:I7"/>
    <mergeCell ref="A8:G8"/>
    <mergeCell ref="H8:I8"/>
    <mergeCell ref="A6:G6"/>
    <mergeCell ref="H6:I6"/>
    <mergeCell ref="A9:G9"/>
    <mergeCell ref="H9:I9"/>
    <mergeCell ref="A11:G11"/>
    <mergeCell ref="H11:I11"/>
    <mergeCell ref="A12:G12"/>
    <mergeCell ref="H12:I12"/>
    <mergeCell ref="A10:G10"/>
    <mergeCell ref="H10:I10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4:G24"/>
    <mergeCell ref="H24:I24"/>
    <mergeCell ref="A25:G25"/>
    <mergeCell ref="H25:I25"/>
    <mergeCell ref="A22:G22"/>
    <mergeCell ref="H22:I22"/>
    <mergeCell ref="A23:G23"/>
    <mergeCell ref="H23:I23"/>
    <mergeCell ref="A26:G26"/>
    <mergeCell ref="H26:I26"/>
    <mergeCell ref="A28:G28"/>
    <mergeCell ref="H28:I28"/>
    <mergeCell ref="A29:G29"/>
    <mergeCell ref="H29:I29"/>
    <mergeCell ref="A27:G27"/>
    <mergeCell ref="H27:I27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5:G45"/>
    <mergeCell ref="H45:I45"/>
    <mergeCell ref="A46:G46"/>
    <mergeCell ref="H46:I46"/>
    <mergeCell ref="A43:C43"/>
    <mergeCell ref="G43:I43"/>
    <mergeCell ref="A47:G47"/>
    <mergeCell ref="H47:I47"/>
    <mergeCell ref="A48:G48"/>
    <mergeCell ref="H48:I48"/>
    <mergeCell ref="A51:C51"/>
    <mergeCell ref="G51:I51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A35" sqref="A35:G35"/>
    </sheetView>
  </sheetViews>
  <sheetFormatPr defaultRowHeight="15" x14ac:dyDescent="0.25"/>
  <sheetData>
    <row r="1" spans="1:9" ht="18.75" x14ac:dyDescent="0.3">
      <c r="A1" s="95" t="s">
        <v>23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73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129" t="s">
        <v>2</v>
      </c>
      <c r="I3" s="130"/>
    </row>
    <row r="4" spans="1:9" x14ac:dyDescent="0.25">
      <c r="A4" s="15" t="s">
        <v>69</v>
      </c>
      <c r="B4" s="16"/>
      <c r="C4" s="16"/>
      <c r="D4" s="16"/>
      <c r="E4" s="16"/>
      <c r="F4" s="16"/>
      <c r="G4" s="17"/>
      <c r="H4" s="99">
        <v>57726.5</v>
      </c>
      <c r="I4" s="100"/>
    </row>
    <row r="5" spans="1:9" x14ac:dyDescent="0.25">
      <c r="A5" s="77"/>
      <c r="B5" s="78"/>
      <c r="C5" s="78"/>
      <c r="D5" s="78"/>
      <c r="E5" s="78"/>
      <c r="F5" s="78"/>
      <c r="G5" s="79"/>
      <c r="H5" s="67"/>
      <c r="I5" s="68"/>
    </row>
    <row r="6" spans="1:9" x14ac:dyDescent="0.25">
      <c r="A6" s="15" t="s">
        <v>103</v>
      </c>
      <c r="B6" s="16"/>
      <c r="C6" s="16"/>
      <c r="D6" s="16"/>
      <c r="E6" s="16"/>
      <c r="F6" s="16"/>
      <c r="G6" s="17"/>
      <c r="H6" s="23">
        <v>88842.02</v>
      </c>
      <c r="I6" s="24"/>
    </row>
    <row r="7" spans="1:9" x14ac:dyDescent="0.25">
      <c r="A7" s="15" t="s">
        <v>109</v>
      </c>
      <c r="B7" s="16"/>
      <c r="C7" s="16"/>
      <c r="D7" s="16"/>
      <c r="E7" s="16"/>
      <c r="F7" s="16"/>
      <c r="G7" s="17"/>
      <c r="H7" s="127">
        <v>5982.56</v>
      </c>
      <c r="I7" s="128"/>
    </row>
    <row r="8" spans="1:9" x14ac:dyDescent="0.25">
      <c r="A8" s="31" t="s">
        <v>56</v>
      </c>
      <c r="B8" s="32"/>
      <c r="C8" s="32"/>
      <c r="D8" s="32"/>
      <c r="E8" s="32"/>
      <c r="F8" s="32"/>
      <c r="G8" s="33"/>
      <c r="H8" s="75">
        <v>1020</v>
      </c>
      <c r="I8" s="76"/>
    </row>
    <row r="9" spans="1:9" ht="15.75" thickBot="1" x14ac:dyDescent="0.3">
      <c r="A9" s="29"/>
      <c r="B9" s="80"/>
      <c r="C9" s="80"/>
      <c r="D9" s="80"/>
      <c r="E9" s="80"/>
      <c r="F9" s="80"/>
      <c r="G9" s="30"/>
      <c r="H9" s="29"/>
      <c r="I9" s="30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56"/>
      <c r="H10" s="125">
        <f>H11+H12+H13+H14+H15+H17+H18+H20+H21+H22+H23+H24+H25+H26+H27+H19</f>
        <v>60272.87</v>
      </c>
      <c r="I10" s="126"/>
    </row>
    <row r="11" spans="1:9" x14ac:dyDescent="0.25">
      <c r="A11" s="90" t="s">
        <v>62</v>
      </c>
      <c r="B11" s="91"/>
      <c r="C11" s="91"/>
      <c r="D11" s="91"/>
      <c r="E11" s="91"/>
      <c r="F11" s="91"/>
      <c r="G11" s="92"/>
      <c r="H11" s="123">
        <v>0</v>
      </c>
      <c r="I11" s="124"/>
    </row>
    <row r="12" spans="1:9" x14ac:dyDescent="0.25">
      <c r="A12" s="69" t="s">
        <v>4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71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71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66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66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71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74"/>
      <c r="H18" s="67">
        <v>0</v>
      </c>
      <c r="I18" s="68"/>
    </row>
    <row r="19" spans="1:9" x14ac:dyDescent="0.25">
      <c r="A19" s="69" t="s">
        <v>55</v>
      </c>
      <c r="B19" s="70"/>
      <c r="C19" s="70"/>
      <c r="D19" s="70"/>
      <c r="E19" s="70"/>
      <c r="F19" s="70"/>
      <c r="G19" s="71"/>
      <c r="H19" s="86">
        <v>1055.7</v>
      </c>
      <c r="I19" s="87"/>
    </row>
    <row r="20" spans="1:9" x14ac:dyDescent="0.25">
      <c r="A20" s="81" t="s">
        <v>10</v>
      </c>
      <c r="B20" s="82"/>
      <c r="C20" s="82"/>
      <c r="D20" s="82"/>
      <c r="E20" s="82"/>
      <c r="F20" s="82"/>
      <c r="G20" s="83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3"/>
      <c r="H21" s="75">
        <v>1650.72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3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3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3"/>
      <c r="H24" s="29">
        <v>8530.2000000000007</v>
      </c>
      <c r="I24" s="30"/>
    </row>
    <row r="25" spans="1:9" x14ac:dyDescent="0.25">
      <c r="A25" s="31" t="s">
        <v>58</v>
      </c>
      <c r="B25" s="32"/>
      <c r="C25" s="32"/>
      <c r="D25" s="32"/>
      <c r="E25" s="32"/>
      <c r="F25" s="32"/>
      <c r="G25" s="33"/>
      <c r="H25" s="29">
        <v>33807.61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3"/>
      <c r="H26" s="41">
        <v>10378.93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1"/>
      <c r="H27" s="62">
        <v>809.11</v>
      </c>
      <c r="I27" s="63"/>
    </row>
    <row r="28" spans="1:9" ht="15.75" thickBot="1" x14ac:dyDescent="0.3">
      <c r="A28" s="54" t="s">
        <v>1</v>
      </c>
      <c r="B28" s="55"/>
      <c r="C28" s="55"/>
      <c r="D28" s="55"/>
      <c r="E28" s="55"/>
      <c r="F28" s="55"/>
      <c r="G28" s="56"/>
      <c r="H28" s="57">
        <v>40404.26</v>
      </c>
      <c r="I28" s="58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5"/>
      <c r="H30" s="46">
        <v>0</v>
      </c>
      <c r="I30" s="47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5"/>
      <c r="H31" s="97">
        <f>H10+H30</f>
        <v>60272.87</v>
      </c>
      <c r="I31" s="98"/>
    </row>
    <row r="32" spans="1:9" x14ac:dyDescent="0.25">
      <c r="A32" s="48"/>
      <c r="B32" s="49"/>
      <c r="C32" s="49"/>
      <c r="D32" s="49"/>
      <c r="E32" s="49"/>
      <c r="F32" s="49"/>
      <c r="G32" s="50"/>
      <c r="H32" s="119"/>
      <c r="I32" s="120"/>
    </row>
    <row r="33" spans="1:9" x14ac:dyDescent="0.25">
      <c r="A33" s="15" t="s">
        <v>70</v>
      </c>
      <c r="B33" s="16"/>
      <c r="C33" s="16"/>
      <c r="D33" s="16"/>
      <c r="E33" s="16"/>
      <c r="F33" s="16"/>
      <c r="G33" s="17"/>
      <c r="H33" s="121">
        <f>H4+H10-H28</f>
        <v>77595.109999999986</v>
      </c>
      <c r="I33" s="122"/>
    </row>
    <row r="34" spans="1:9" x14ac:dyDescent="0.25">
      <c r="A34" s="15" t="s">
        <v>111</v>
      </c>
      <c r="B34" s="16"/>
      <c r="C34" s="16"/>
      <c r="D34" s="16"/>
      <c r="E34" s="16"/>
      <c r="F34" s="16"/>
      <c r="G34" s="17"/>
      <c r="H34" s="115">
        <f>H6-H7-H8</f>
        <v>81839.460000000006</v>
      </c>
      <c r="I34" s="24"/>
    </row>
    <row r="35" spans="1:9" x14ac:dyDescent="0.25">
      <c r="A35" s="23"/>
      <c r="B35" s="102"/>
      <c r="C35" s="102"/>
      <c r="D35" s="102"/>
      <c r="E35" s="102"/>
      <c r="F35" s="102"/>
      <c r="G35" s="24"/>
      <c r="H35" s="23"/>
      <c r="I35" s="24"/>
    </row>
    <row r="36" spans="1:9" x14ac:dyDescent="0.25">
      <c r="A36" s="69" t="s">
        <v>15</v>
      </c>
      <c r="B36" s="70"/>
      <c r="C36" s="70"/>
      <c r="D36" s="70"/>
      <c r="E36" s="70"/>
      <c r="F36" s="70"/>
      <c r="G36" s="71"/>
      <c r="H36" s="119"/>
      <c r="I36" s="120"/>
    </row>
    <row r="37" spans="1:9" x14ac:dyDescent="0.25">
      <c r="A37" s="31" t="s">
        <v>16</v>
      </c>
      <c r="B37" s="32"/>
      <c r="C37" s="32"/>
      <c r="D37" s="32"/>
      <c r="E37" s="32"/>
      <c r="F37" s="32"/>
      <c r="G37" s="33"/>
      <c r="H37" s="18">
        <v>7.5</v>
      </c>
      <c r="I37" s="19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8"/>
      <c r="H38" s="117">
        <f>H10/H28*H37</f>
        <v>11.188090686477119</v>
      </c>
      <c r="I38" s="118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A1:I1"/>
    <mergeCell ref="C2:F2"/>
    <mergeCell ref="A3:G3"/>
    <mergeCell ref="H3:I3"/>
    <mergeCell ref="A4:G4"/>
    <mergeCell ref="H4:I4"/>
    <mergeCell ref="A7:G7"/>
    <mergeCell ref="H7:I7"/>
    <mergeCell ref="A5:G5"/>
    <mergeCell ref="H5:I5"/>
    <mergeCell ref="A6:G6"/>
    <mergeCell ref="H6:I6"/>
    <mergeCell ref="A12:G12"/>
    <mergeCell ref="H12:I12"/>
    <mergeCell ref="A13:G13"/>
    <mergeCell ref="H13:I13"/>
    <mergeCell ref="A17:G17"/>
    <mergeCell ref="H17:I17"/>
    <mergeCell ref="A8:G8"/>
    <mergeCell ref="H8:I8"/>
    <mergeCell ref="A11:G11"/>
    <mergeCell ref="H11:I11"/>
    <mergeCell ref="A10:G10"/>
    <mergeCell ref="H10:I10"/>
    <mergeCell ref="A9:G9"/>
    <mergeCell ref="H9:I9"/>
    <mergeCell ref="A20:G20"/>
    <mergeCell ref="H20:I20"/>
    <mergeCell ref="A14:G14"/>
    <mergeCell ref="H14:I14"/>
    <mergeCell ref="A15:G16"/>
    <mergeCell ref="H15:I16"/>
    <mergeCell ref="A19:G19"/>
    <mergeCell ref="H19:I19"/>
    <mergeCell ref="A18:G18"/>
    <mergeCell ref="H18:I18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27:G27"/>
    <mergeCell ref="H27:I27"/>
    <mergeCell ref="A30:G30"/>
    <mergeCell ref="H30:I30"/>
    <mergeCell ref="A28:G28"/>
    <mergeCell ref="H28:I28"/>
    <mergeCell ref="A29:G29"/>
    <mergeCell ref="H29:I29"/>
    <mergeCell ref="A31:G31"/>
    <mergeCell ref="H31:I31"/>
    <mergeCell ref="A32:G32"/>
    <mergeCell ref="H32:I32"/>
    <mergeCell ref="A33:G33"/>
    <mergeCell ref="H33:I33"/>
    <mergeCell ref="A34:G34"/>
    <mergeCell ref="H34:I34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H34" sqref="H34:I34"/>
    </sheetView>
  </sheetViews>
  <sheetFormatPr defaultRowHeight="15" x14ac:dyDescent="0.25"/>
  <sheetData>
    <row r="1" spans="1:9" ht="18.75" x14ac:dyDescent="0.3">
      <c r="A1" s="95" t="s">
        <v>36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" t="s">
        <v>72</v>
      </c>
      <c r="B4" s="16"/>
      <c r="C4" s="16"/>
      <c r="D4" s="16"/>
      <c r="E4" s="16"/>
      <c r="F4" s="16"/>
      <c r="G4" s="17"/>
      <c r="H4" s="131">
        <v>42805.760000000002</v>
      </c>
      <c r="I4" s="100"/>
    </row>
    <row r="5" spans="1:9" x14ac:dyDescent="0.25">
      <c r="A5" s="23"/>
      <c r="B5" s="102"/>
      <c r="C5" s="102"/>
      <c r="D5" s="102"/>
      <c r="E5" s="102"/>
      <c r="F5" s="102"/>
      <c r="G5" s="24"/>
      <c r="H5" s="29"/>
      <c r="I5" s="30"/>
    </row>
    <row r="6" spans="1:9" x14ac:dyDescent="0.25">
      <c r="A6" s="15" t="s">
        <v>66</v>
      </c>
      <c r="B6" s="16"/>
      <c r="C6" s="16"/>
      <c r="D6" s="16"/>
      <c r="E6" s="16"/>
      <c r="F6" s="16"/>
      <c r="G6" s="17"/>
      <c r="H6" s="23">
        <v>86421.790000000008</v>
      </c>
      <c r="I6" s="24"/>
    </row>
    <row r="7" spans="1:9" x14ac:dyDescent="0.25">
      <c r="A7" s="15" t="s">
        <v>108</v>
      </c>
      <c r="B7" s="16"/>
      <c r="C7" s="16"/>
      <c r="D7" s="16"/>
      <c r="E7" s="16"/>
      <c r="F7" s="16"/>
      <c r="G7" s="17"/>
      <c r="H7" s="127">
        <v>25191.95</v>
      </c>
      <c r="I7" s="128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900</v>
      </c>
      <c r="I8" s="76"/>
    </row>
    <row r="9" spans="1:9" ht="15.75" thickBot="1" x14ac:dyDescent="0.3">
      <c r="A9" s="31"/>
      <c r="B9" s="32"/>
      <c r="C9" s="32"/>
      <c r="D9" s="32"/>
      <c r="E9" s="32"/>
      <c r="F9" s="32"/>
      <c r="G9" s="33"/>
      <c r="H9" s="67"/>
      <c r="I9" s="68"/>
    </row>
    <row r="10" spans="1:9" ht="15.75" thickBot="1" x14ac:dyDescent="0.3">
      <c r="A10" s="43" t="s">
        <v>106</v>
      </c>
      <c r="B10" s="44"/>
      <c r="C10" s="44"/>
      <c r="D10" s="44"/>
      <c r="E10" s="44"/>
      <c r="F10" s="44"/>
      <c r="G10" s="45"/>
      <c r="H10" s="88">
        <f>H11+H12+H13+H14+H15+H26+H25+H18+H20+H21+H22+H23+H24+H27+H19</f>
        <v>77341.350000000006</v>
      </c>
      <c r="I10" s="138"/>
    </row>
    <row r="11" spans="1:9" x14ac:dyDescent="0.25">
      <c r="A11" s="90" t="s">
        <v>62</v>
      </c>
      <c r="B11" s="91"/>
      <c r="C11" s="91"/>
      <c r="D11" s="91"/>
      <c r="E11" s="91"/>
      <c r="F11" s="91"/>
      <c r="G11" s="92"/>
      <c r="H11" s="93">
        <v>3385</v>
      </c>
      <c r="I11" s="94"/>
    </row>
    <row r="12" spans="1:9" x14ac:dyDescent="0.25">
      <c r="A12" s="31" t="s">
        <v>4</v>
      </c>
      <c r="B12" s="32"/>
      <c r="C12" s="32"/>
      <c r="D12" s="32"/>
      <c r="E12" s="32"/>
      <c r="F12" s="32"/>
      <c r="G12" s="33"/>
      <c r="H12" s="67"/>
      <c r="I12" s="68"/>
    </row>
    <row r="13" spans="1:9" x14ac:dyDescent="0.25">
      <c r="A13" s="31" t="s">
        <v>5</v>
      </c>
      <c r="B13" s="32"/>
      <c r="C13" s="32"/>
      <c r="D13" s="32"/>
      <c r="E13" s="32"/>
      <c r="F13" s="32"/>
      <c r="G13" s="33"/>
      <c r="H13" s="67"/>
      <c r="I13" s="68"/>
    </row>
    <row r="14" spans="1:9" x14ac:dyDescent="0.25">
      <c r="A14" s="31" t="s">
        <v>6</v>
      </c>
      <c r="B14" s="32"/>
      <c r="C14" s="32"/>
      <c r="D14" s="32"/>
      <c r="E14" s="32"/>
      <c r="F14" s="32"/>
      <c r="G14" s="33"/>
      <c r="H14" s="67">
        <v>704.76</v>
      </c>
      <c r="I14" s="68"/>
    </row>
    <row r="15" spans="1:9" x14ac:dyDescent="0.25">
      <c r="A15" s="132" t="s">
        <v>7</v>
      </c>
      <c r="B15" s="133"/>
      <c r="C15" s="133"/>
      <c r="D15" s="133"/>
      <c r="E15" s="133"/>
      <c r="F15" s="133"/>
      <c r="G15" s="134"/>
      <c r="H15" s="67"/>
      <c r="I15" s="68"/>
    </row>
    <row r="16" spans="1:9" x14ac:dyDescent="0.25">
      <c r="A16" s="135"/>
      <c r="B16" s="136"/>
      <c r="C16" s="136"/>
      <c r="D16" s="136"/>
      <c r="E16" s="136"/>
      <c r="F16" s="136"/>
      <c r="G16" s="137"/>
      <c r="H16" s="67"/>
      <c r="I16" s="68"/>
    </row>
    <row r="17" spans="1:9" x14ac:dyDescent="0.25">
      <c r="A17" s="31" t="s">
        <v>9</v>
      </c>
      <c r="B17" s="32"/>
      <c r="C17" s="32"/>
      <c r="D17" s="32"/>
      <c r="E17" s="32"/>
      <c r="F17" s="32"/>
      <c r="G17" s="33"/>
      <c r="H17" s="67"/>
      <c r="I17" s="68"/>
    </row>
    <row r="18" spans="1:9" x14ac:dyDescent="0.25">
      <c r="A18" s="139" t="s">
        <v>0</v>
      </c>
      <c r="B18" s="140"/>
      <c r="C18" s="140"/>
      <c r="D18" s="140"/>
      <c r="E18" s="140"/>
      <c r="F18" s="140"/>
      <c r="G18" s="141"/>
      <c r="H18" s="67">
        <v>0</v>
      </c>
      <c r="I18" s="68"/>
    </row>
    <row r="19" spans="1:9" x14ac:dyDescent="0.25">
      <c r="A19" s="31" t="s">
        <v>54</v>
      </c>
      <c r="B19" s="32"/>
      <c r="C19" s="32"/>
      <c r="D19" s="32"/>
      <c r="E19" s="32"/>
      <c r="F19" s="32"/>
      <c r="G19" s="33"/>
      <c r="H19" s="29">
        <v>2032.32</v>
      </c>
      <c r="I19" s="30"/>
    </row>
    <row r="20" spans="1:9" x14ac:dyDescent="0.25">
      <c r="A20" s="139" t="s">
        <v>10</v>
      </c>
      <c r="B20" s="140"/>
      <c r="C20" s="140"/>
      <c r="D20" s="140"/>
      <c r="E20" s="140"/>
      <c r="F20" s="140"/>
      <c r="G20" s="141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3"/>
      <c r="H21" s="75">
        <v>1650.72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3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3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3"/>
      <c r="H24" s="29">
        <v>11138.61</v>
      </c>
      <c r="I24" s="30"/>
    </row>
    <row r="25" spans="1:9" x14ac:dyDescent="0.25">
      <c r="A25" s="31" t="s">
        <v>58</v>
      </c>
      <c r="B25" s="32"/>
      <c r="C25" s="32"/>
      <c r="D25" s="32"/>
      <c r="E25" s="32"/>
      <c r="F25" s="32"/>
      <c r="G25" s="33"/>
      <c r="H25" s="29">
        <v>41470.58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3"/>
      <c r="H26" s="41">
        <v>12814.41</v>
      </c>
      <c r="I26" s="42"/>
    </row>
    <row r="27" spans="1:9" ht="15.75" thickBot="1" x14ac:dyDescent="0.3">
      <c r="A27" s="36" t="s">
        <v>52</v>
      </c>
      <c r="B27" s="37"/>
      <c r="C27" s="37"/>
      <c r="D27" s="37"/>
      <c r="E27" s="37"/>
      <c r="F27" s="37"/>
      <c r="G27" s="38"/>
      <c r="H27" s="62">
        <v>809.11</v>
      </c>
      <c r="I27" s="63"/>
    </row>
    <row r="28" spans="1:9" ht="15.75" thickBot="1" x14ac:dyDescent="0.3">
      <c r="A28" s="43" t="s">
        <v>105</v>
      </c>
      <c r="B28" s="44"/>
      <c r="C28" s="44"/>
      <c r="D28" s="44"/>
      <c r="E28" s="44"/>
      <c r="F28" s="44"/>
      <c r="G28" s="45"/>
      <c r="H28" s="57">
        <v>58301.32</v>
      </c>
      <c r="I28" s="58"/>
    </row>
    <row r="29" spans="1:9" ht="15.75" thickBot="1" x14ac:dyDescent="0.3">
      <c r="A29" s="107"/>
      <c r="B29" s="108"/>
      <c r="C29" s="108"/>
      <c r="D29" s="108"/>
      <c r="E29" s="108"/>
      <c r="F29" s="108"/>
      <c r="G29" s="109"/>
      <c r="H29" s="107"/>
      <c r="I29" s="109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5"/>
      <c r="H30" s="46">
        <v>0</v>
      </c>
      <c r="I30" s="47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5"/>
      <c r="H31" s="46">
        <f>H30+H10</f>
        <v>77341.350000000006</v>
      </c>
      <c r="I31" s="47"/>
    </row>
    <row r="32" spans="1:9" x14ac:dyDescent="0.25">
      <c r="A32" s="112"/>
      <c r="B32" s="142"/>
      <c r="C32" s="142"/>
      <c r="D32" s="142"/>
      <c r="E32" s="142"/>
      <c r="F32" s="142"/>
      <c r="G32" s="113"/>
      <c r="H32" s="119"/>
      <c r="I32" s="120"/>
    </row>
    <row r="33" spans="1:9" ht="13.5" customHeight="1" x14ac:dyDescent="0.25">
      <c r="A33" s="15" t="s">
        <v>71</v>
      </c>
      <c r="B33" s="16"/>
      <c r="C33" s="16"/>
      <c r="D33" s="16"/>
      <c r="E33" s="16"/>
      <c r="F33" s="16"/>
      <c r="G33" s="17"/>
      <c r="H33" s="18">
        <f>H4+H10-H28</f>
        <v>61845.790000000015</v>
      </c>
      <c r="I33" s="19"/>
    </row>
    <row r="34" spans="1:9" x14ac:dyDescent="0.25">
      <c r="A34" s="15" t="s">
        <v>107</v>
      </c>
      <c r="B34" s="16"/>
      <c r="C34" s="16"/>
      <c r="D34" s="16"/>
      <c r="E34" s="16"/>
      <c r="F34" s="16"/>
      <c r="G34" s="17"/>
      <c r="H34" s="18">
        <f>H6+H7+H8-H30</f>
        <v>112513.74</v>
      </c>
      <c r="I34" s="19"/>
    </row>
    <row r="35" spans="1:9" x14ac:dyDescent="0.25">
      <c r="A35" s="23"/>
      <c r="B35" s="102"/>
      <c r="C35" s="102"/>
      <c r="D35" s="102"/>
      <c r="E35" s="102"/>
      <c r="F35" s="102"/>
      <c r="G35" s="24"/>
      <c r="H35" s="23"/>
      <c r="I35" s="24"/>
    </row>
    <row r="36" spans="1:9" x14ac:dyDescent="0.25">
      <c r="A36" s="15" t="s">
        <v>15</v>
      </c>
      <c r="B36" s="16"/>
      <c r="C36" s="16"/>
      <c r="D36" s="16"/>
      <c r="E36" s="16"/>
      <c r="F36" s="16"/>
      <c r="G36" s="17"/>
      <c r="H36" s="29"/>
      <c r="I36" s="30"/>
    </row>
    <row r="37" spans="1:9" x14ac:dyDescent="0.25">
      <c r="A37" s="31" t="s">
        <v>16</v>
      </c>
      <c r="B37" s="32"/>
      <c r="C37" s="32"/>
      <c r="D37" s="32"/>
      <c r="E37" s="32"/>
      <c r="F37" s="32"/>
      <c r="G37" s="33"/>
      <c r="H37" s="18">
        <v>8.1</v>
      </c>
      <c r="I37" s="19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8"/>
      <c r="H38" s="117">
        <f>H10/H28*H37</f>
        <v>10.74529590410646</v>
      </c>
      <c r="I38" s="118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A34:G34"/>
    <mergeCell ref="H34:I34"/>
    <mergeCell ref="A35:G35"/>
    <mergeCell ref="H35:I35"/>
    <mergeCell ref="A41:C41"/>
    <mergeCell ref="G41:I41"/>
    <mergeCell ref="A36:G36"/>
    <mergeCell ref="H36:I36"/>
    <mergeCell ref="A37:G37"/>
    <mergeCell ref="H37:I37"/>
    <mergeCell ref="A38:G38"/>
    <mergeCell ref="H38:I38"/>
    <mergeCell ref="A32:G32"/>
    <mergeCell ref="H32:I32"/>
    <mergeCell ref="A29:G29"/>
    <mergeCell ref="H29:I29"/>
    <mergeCell ref="A33:G33"/>
    <mergeCell ref="H33:I33"/>
    <mergeCell ref="A27:G27"/>
    <mergeCell ref="H27:I27"/>
    <mergeCell ref="A30:G30"/>
    <mergeCell ref="H30:I30"/>
    <mergeCell ref="A31:G31"/>
    <mergeCell ref="H31:I31"/>
    <mergeCell ref="A28:G28"/>
    <mergeCell ref="H28:I28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7:G17"/>
    <mergeCell ref="H17:I17"/>
    <mergeCell ref="A18:G18"/>
    <mergeCell ref="H18:I18"/>
    <mergeCell ref="A20:G20"/>
    <mergeCell ref="H20:I20"/>
    <mergeCell ref="A19:G19"/>
    <mergeCell ref="H19:I1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7:G7"/>
    <mergeCell ref="H7:I7"/>
    <mergeCell ref="A9:G9"/>
    <mergeCell ref="H9:I9"/>
    <mergeCell ref="A8:G8"/>
    <mergeCell ref="H8:I8"/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6:G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J11" sqref="J11"/>
    </sheetView>
  </sheetViews>
  <sheetFormatPr defaultRowHeight="15" x14ac:dyDescent="0.25"/>
  <sheetData>
    <row r="1" spans="1:9" ht="18.75" x14ac:dyDescent="0.3">
      <c r="A1" s="95" t="s">
        <v>24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129" t="s">
        <v>2</v>
      </c>
      <c r="I3" s="130"/>
    </row>
    <row r="4" spans="1:9" x14ac:dyDescent="0.25">
      <c r="A4" s="15" t="s">
        <v>75</v>
      </c>
      <c r="B4" s="16"/>
      <c r="C4" s="16"/>
      <c r="D4" s="16"/>
      <c r="E4" s="16"/>
      <c r="F4" s="16"/>
      <c r="G4" s="16"/>
      <c r="H4" s="131">
        <v>34511.06</v>
      </c>
      <c r="I4" s="100"/>
    </row>
    <row r="5" spans="1:9" x14ac:dyDescent="0.25">
      <c r="A5" s="15"/>
      <c r="B5" s="16"/>
      <c r="C5" s="16"/>
      <c r="D5" s="16"/>
      <c r="E5" s="16"/>
      <c r="F5" s="16"/>
      <c r="G5" s="16"/>
      <c r="H5" s="29"/>
      <c r="I5" s="30"/>
    </row>
    <row r="6" spans="1:9" x14ac:dyDescent="0.25">
      <c r="A6" s="15" t="s">
        <v>76</v>
      </c>
      <c r="B6" s="16"/>
      <c r="C6" s="16"/>
      <c r="D6" s="16"/>
      <c r="E6" s="16"/>
      <c r="F6" s="16"/>
      <c r="G6" s="16"/>
      <c r="H6" s="18">
        <v>39068.81</v>
      </c>
      <c r="I6" s="19"/>
    </row>
    <row r="7" spans="1:9" x14ac:dyDescent="0.25">
      <c r="A7" s="77" t="s">
        <v>108</v>
      </c>
      <c r="B7" s="78"/>
      <c r="C7" s="78"/>
      <c r="D7" s="78"/>
      <c r="E7" s="78"/>
      <c r="F7" s="78"/>
      <c r="G7" s="150"/>
      <c r="H7" s="127">
        <v>3472.63</v>
      </c>
      <c r="I7" s="128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900</v>
      </c>
      <c r="I8" s="76"/>
    </row>
    <row r="9" spans="1:9" ht="15.75" thickBot="1" x14ac:dyDescent="0.3">
      <c r="A9" s="69"/>
      <c r="B9" s="70"/>
      <c r="C9" s="70"/>
      <c r="D9" s="70"/>
      <c r="E9" s="70"/>
      <c r="F9" s="70"/>
      <c r="G9" s="114"/>
      <c r="H9" s="67"/>
      <c r="I9" s="68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149"/>
      <c r="H10" s="88">
        <f>H11+H12+H13+H14+H15+H17+H18+H20+H21+H22+H23+H24+H25+H26+H27</f>
        <v>72048.710000000006</v>
      </c>
      <c r="I10" s="138"/>
    </row>
    <row r="11" spans="1:9" x14ac:dyDescent="0.25">
      <c r="A11" s="90" t="s">
        <v>62</v>
      </c>
      <c r="B11" s="91"/>
      <c r="C11" s="91"/>
      <c r="D11" s="91"/>
      <c r="E11" s="91"/>
      <c r="F11" s="91"/>
      <c r="G11" s="91"/>
      <c r="H11" s="93">
        <v>64.7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114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114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114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148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148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114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147"/>
      <c r="H18" s="67">
        <v>0</v>
      </c>
      <c r="I18" s="68"/>
    </row>
    <row r="19" spans="1:9" x14ac:dyDescent="0.25">
      <c r="A19" s="69" t="s">
        <v>55</v>
      </c>
      <c r="B19" s="70"/>
      <c r="C19" s="70"/>
      <c r="D19" s="70"/>
      <c r="E19" s="70"/>
      <c r="F19" s="70"/>
      <c r="G19" s="114"/>
      <c r="H19" s="29"/>
      <c r="I19" s="30"/>
    </row>
    <row r="20" spans="1:9" x14ac:dyDescent="0.25">
      <c r="A20" s="81" t="s">
        <v>10</v>
      </c>
      <c r="B20" s="82"/>
      <c r="C20" s="82"/>
      <c r="D20" s="82"/>
      <c r="E20" s="82"/>
      <c r="F20" s="82"/>
      <c r="G20" s="82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2"/>
      <c r="H21" s="75">
        <v>1650.72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2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2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2"/>
      <c r="H24" s="75">
        <v>11151</v>
      </c>
      <c r="I24" s="76"/>
    </row>
    <row r="25" spans="1:9" x14ac:dyDescent="0.25">
      <c r="A25" s="31" t="s">
        <v>53</v>
      </c>
      <c r="B25" s="32"/>
      <c r="C25" s="32"/>
      <c r="D25" s="32"/>
      <c r="E25" s="32"/>
      <c r="F25" s="32"/>
      <c r="G25" s="32"/>
      <c r="H25" s="29">
        <v>41506.94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2"/>
      <c r="H26" s="41">
        <v>12825.64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0"/>
      <c r="H27" s="62">
        <v>809.11</v>
      </c>
      <c r="I27" s="63"/>
    </row>
    <row r="28" spans="1:9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88">
        <v>56256.11</v>
      </c>
      <c r="I28" s="146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4"/>
      <c r="H30" s="46">
        <v>0</v>
      </c>
      <c r="I30" s="47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4"/>
      <c r="H31" s="46">
        <f>H10+H30</f>
        <v>72048.710000000006</v>
      </c>
      <c r="I31" s="47"/>
    </row>
    <row r="32" spans="1:9" x14ac:dyDescent="0.25">
      <c r="A32" s="48"/>
      <c r="B32" s="49"/>
      <c r="C32" s="49"/>
      <c r="D32" s="49"/>
      <c r="E32" s="49"/>
      <c r="F32" s="49"/>
      <c r="G32" s="49"/>
      <c r="H32" s="119"/>
      <c r="I32" s="120"/>
    </row>
    <row r="33" spans="1:9" x14ac:dyDescent="0.25">
      <c r="A33" s="15" t="s">
        <v>74</v>
      </c>
      <c r="B33" s="16"/>
      <c r="C33" s="16"/>
      <c r="D33" s="16"/>
      <c r="E33" s="16"/>
      <c r="F33" s="16"/>
      <c r="G33" s="16"/>
      <c r="H33" s="18">
        <f>H4+H10-H28</f>
        <v>50303.66</v>
      </c>
      <c r="I33" s="19"/>
    </row>
    <row r="34" spans="1:9" x14ac:dyDescent="0.25">
      <c r="A34" s="15" t="s">
        <v>112</v>
      </c>
      <c r="B34" s="16"/>
      <c r="C34" s="16"/>
      <c r="D34" s="16"/>
      <c r="E34" s="16"/>
      <c r="F34" s="16"/>
      <c r="G34" s="16"/>
      <c r="H34" s="18">
        <f>H6-H7-H8+H30</f>
        <v>34696.18</v>
      </c>
      <c r="I34" s="19"/>
    </row>
    <row r="35" spans="1:9" x14ac:dyDescent="0.25">
      <c r="A35" s="127"/>
      <c r="B35" s="143"/>
      <c r="C35" s="143"/>
      <c r="D35" s="143"/>
      <c r="E35" s="143"/>
      <c r="F35" s="143"/>
      <c r="G35" s="101"/>
      <c r="H35" s="144"/>
      <c r="I35" s="145"/>
    </row>
    <row r="36" spans="1:9" x14ac:dyDescent="0.25">
      <c r="A36" s="26" t="s">
        <v>15</v>
      </c>
      <c r="B36" s="27"/>
      <c r="C36" s="27"/>
      <c r="D36" s="27"/>
      <c r="E36" s="27"/>
      <c r="F36" s="27"/>
      <c r="G36" s="27"/>
      <c r="H36" s="67"/>
      <c r="I36" s="68"/>
    </row>
    <row r="37" spans="1:9" x14ac:dyDescent="0.25">
      <c r="A37" s="31" t="s">
        <v>16</v>
      </c>
      <c r="B37" s="32"/>
      <c r="C37" s="32"/>
      <c r="D37" s="32"/>
      <c r="E37" s="32"/>
      <c r="F37" s="32"/>
      <c r="G37" s="32"/>
      <c r="H37" s="18">
        <v>8.1</v>
      </c>
      <c r="I37" s="19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7"/>
      <c r="H38" s="117">
        <f>H10/H28*H37</f>
        <v>10.373887405296953</v>
      </c>
      <c r="I38" s="118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A6:G6"/>
    <mergeCell ref="H6:I6"/>
    <mergeCell ref="A5:G5"/>
    <mergeCell ref="H5:I5"/>
    <mergeCell ref="A1:I1"/>
    <mergeCell ref="C2:F2"/>
    <mergeCell ref="A3:G3"/>
    <mergeCell ref="H3:I3"/>
    <mergeCell ref="A4:G4"/>
    <mergeCell ref="H4:I4"/>
    <mergeCell ref="A9:G9"/>
    <mergeCell ref="H9:I9"/>
    <mergeCell ref="A8:G8"/>
    <mergeCell ref="H8:I8"/>
    <mergeCell ref="A7:G7"/>
    <mergeCell ref="H7:I7"/>
    <mergeCell ref="A10:G10"/>
    <mergeCell ref="H10:I10"/>
    <mergeCell ref="A11:G11"/>
    <mergeCell ref="H11:I11"/>
    <mergeCell ref="A12:G12"/>
    <mergeCell ref="H12:I12"/>
    <mergeCell ref="H13:I13"/>
    <mergeCell ref="A14:G14"/>
    <mergeCell ref="H14:I14"/>
    <mergeCell ref="A15:G16"/>
    <mergeCell ref="H15:I16"/>
    <mergeCell ref="A13:G13"/>
    <mergeCell ref="A17:G17"/>
    <mergeCell ref="H17:I17"/>
    <mergeCell ref="A18:G18"/>
    <mergeCell ref="H18:I18"/>
    <mergeCell ref="A20:G20"/>
    <mergeCell ref="H20:I20"/>
    <mergeCell ref="H19:I19"/>
    <mergeCell ref="A19:G19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30:G30"/>
    <mergeCell ref="H30:I30"/>
    <mergeCell ref="H33:I33"/>
    <mergeCell ref="A29:G29"/>
    <mergeCell ref="H29:I29"/>
    <mergeCell ref="A32:G32"/>
    <mergeCell ref="A28:G28"/>
    <mergeCell ref="H28:I28"/>
    <mergeCell ref="A31:G31"/>
    <mergeCell ref="H31:I31"/>
    <mergeCell ref="H32:I32"/>
    <mergeCell ref="A33:G33"/>
    <mergeCell ref="A38:G38"/>
    <mergeCell ref="H38:I38"/>
    <mergeCell ref="A34:G34"/>
    <mergeCell ref="H34:I34"/>
    <mergeCell ref="A41:C41"/>
    <mergeCell ref="G41:I41"/>
    <mergeCell ref="A37:G37"/>
    <mergeCell ref="H37:I37"/>
    <mergeCell ref="A35:G35"/>
    <mergeCell ref="H35:I35"/>
    <mergeCell ref="A36:G36"/>
    <mergeCell ref="H36:I3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H34" sqref="H34:I34"/>
    </sheetView>
  </sheetViews>
  <sheetFormatPr defaultRowHeight="15" x14ac:dyDescent="0.25"/>
  <sheetData>
    <row r="1" spans="1:9" ht="18.75" x14ac:dyDescent="0.3">
      <c r="A1" s="95" t="s">
        <v>25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77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8" t="s">
        <v>78</v>
      </c>
      <c r="B4" s="159"/>
      <c r="C4" s="159"/>
      <c r="D4" s="159"/>
      <c r="E4" s="159"/>
      <c r="F4" s="159"/>
      <c r="G4" s="160"/>
      <c r="H4" s="121">
        <v>74543.539999999994</v>
      </c>
      <c r="I4" s="122"/>
    </row>
    <row r="5" spans="1:9" x14ac:dyDescent="0.25">
      <c r="A5" s="23"/>
      <c r="B5" s="102"/>
      <c r="C5" s="102"/>
      <c r="D5" s="102"/>
      <c r="E5" s="102"/>
      <c r="F5" s="102"/>
      <c r="G5" s="24"/>
      <c r="H5" s="29"/>
      <c r="I5" s="30"/>
    </row>
    <row r="6" spans="1:9" x14ac:dyDescent="0.25">
      <c r="A6" s="15" t="s">
        <v>79</v>
      </c>
      <c r="B6" s="16"/>
      <c r="C6" s="16"/>
      <c r="D6" s="16"/>
      <c r="E6" s="16"/>
      <c r="F6" s="16"/>
      <c r="G6" s="17"/>
      <c r="H6" s="18">
        <v>125398.29999999999</v>
      </c>
      <c r="I6" s="19"/>
    </row>
    <row r="7" spans="1:9" x14ac:dyDescent="0.25">
      <c r="A7" s="15" t="s">
        <v>108</v>
      </c>
      <c r="B7" s="16"/>
      <c r="C7" s="16"/>
      <c r="D7" s="16"/>
      <c r="E7" s="16"/>
      <c r="F7" s="16"/>
      <c r="G7" s="17"/>
      <c r="H7" s="18">
        <v>7612.05</v>
      </c>
      <c r="I7" s="19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1620</v>
      </c>
      <c r="I8" s="76"/>
    </row>
    <row r="9" spans="1:9" ht="15.75" thickBot="1" x14ac:dyDescent="0.3">
      <c r="A9" s="69"/>
      <c r="B9" s="70"/>
      <c r="C9" s="70"/>
      <c r="D9" s="70"/>
      <c r="E9" s="70"/>
      <c r="F9" s="70"/>
      <c r="G9" s="71"/>
      <c r="H9" s="67"/>
      <c r="I9" s="68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56"/>
      <c r="H10" s="88">
        <f>H11+H12+H13+H14+H15+H17+H18+H20+H22+H21+H23+H24+H25+H26+H27+H19</f>
        <v>65986.709999999992</v>
      </c>
      <c r="I10" s="138"/>
    </row>
    <row r="11" spans="1:9" x14ac:dyDescent="0.25">
      <c r="A11" s="90" t="s">
        <v>3</v>
      </c>
      <c r="B11" s="91"/>
      <c r="C11" s="91"/>
      <c r="D11" s="91"/>
      <c r="E11" s="91"/>
      <c r="F11" s="91"/>
      <c r="G11" s="92"/>
      <c r="H11" s="93">
        <v>0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71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71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66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66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71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74"/>
      <c r="H18" s="67">
        <v>0</v>
      </c>
      <c r="I18" s="68"/>
    </row>
    <row r="19" spans="1:9" x14ac:dyDescent="0.25">
      <c r="A19" s="31" t="s">
        <v>55</v>
      </c>
      <c r="B19" s="32"/>
      <c r="C19" s="32"/>
      <c r="D19" s="32"/>
      <c r="E19" s="32"/>
      <c r="F19" s="32"/>
      <c r="G19" s="33"/>
      <c r="H19" s="75">
        <v>954</v>
      </c>
      <c r="I19" s="76"/>
    </row>
    <row r="20" spans="1:9" x14ac:dyDescent="0.25">
      <c r="A20" s="81" t="s">
        <v>10</v>
      </c>
      <c r="B20" s="82"/>
      <c r="C20" s="82"/>
      <c r="D20" s="82"/>
      <c r="E20" s="82"/>
      <c r="F20" s="82"/>
      <c r="G20" s="83"/>
      <c r="H20" s="29"/>
      <c r="I20" s="30"/>
    </row>
    <row r="21" spans="1:9" x14ac:dyDescent="0.25">
      <c r="A21" s="31" t="s">
        <v>11</v>
      </c>
      <c r="B21" s="32"/>
      <c r="C21" s="32"/>
      <c r="D21" s="32"/>
      <c r="E21" s="32"/>
      <c r="F21" s="32"/>
      <c r="G21" s="33"/>
      <c r="H21" s="156">
        <v>1341.21</v>
      </c>
      <c r="I21" s="157"/>
    </row>
    <row r="22" spans="1:9" x14ac:dyDescent="0.25">
      <c r="A22" s="31" t="s">
        <v>17</v>
      </c>
      <c r="B22" s="32"/>
      <c r="C22" s="32"/>
      <c r="D22" s="32"/>
      <c r="E22" s="32"/>
      <c r="F22" s="32"/>
      <c r="G22" s="33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3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3"/>
      <c r="H24" s="29">
        <v>9780.2999999999993</v>
      </c>
      <c r="I24" s="30"/>
    </row>
    <row r="25" spans="1:9" x14ac:dyDescent="0.25">
      <c r="A25" s="31" t="s">
        <v>53</v>
      </c>
      <c r="B25" s="32"/>
      <c r="C25" s="32"/>
      <c r="D25" s="32"/>
      <c r="E25" s="32"/>
      <c r="F25" s="32"/>
      <c r="G25" s="33"/>
      <c r="H25" s="29">
        <v>37480.129999999997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3"/>
      <c r="H26" s="41">
        <v>11581.36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1"/>
      <c r="H27" s="62">
        <v>809.11</v>
      </c>
      <c r="I27" s="63"/>
    </row>
    <row r="28" spans="1:9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88">
        <v>27856.1</v>
      </c>
      <c r="I28" s="146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4"/>
      <c r="H30" s="51">
        <v>0</v>
      </c>
      <c r="I30" s="53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4"/>
      <c r="H31" s="46">
        <f>SUM(H11:H30)</f>
        <v>93842.81</v>
      </c>
      <c r="I31" s="47"/>
    </row>
    <row r="32" spans="1:9" x14ac:dyDescent="0.25">
      <c r="A32" s="99"/>
      <c r="B32" s="155"/>
      <c r="C32" s="155"/>
      <c r="D32" s="155"/>
      <c r="E32" s="155"/>
      <c r="F32" s="155"/>
      <c r="G32" s="100"/>
      <c r="H32" s="151"/>
      <c r="I32" s="152"/>
    </row>
    <row r="33" spans="1:9" x14ac:dyDescent="0.25">
      <c r="A33" s="15" t="s">
        <v>80</v>
      </c>
      <c r="B33" s="16"/>
      <c r="C33" s="16"/>
      <c r="D33" s="16"/>
      <c r="E33" s="16"/>
      <c r="F33" s="16"/>
      <c r="G33" s="17"/>
      <c r="H33" s="121">
        <f>H4+H10-H28</f>
        <v>112674.15</v>
      </c>
      <c r="I33" s="152"/>
    </row>
    <row r="34" spans="1:9" x14ac:dyDescent="0.25">
      <c r="A34" s="15" t="s">
        <v>111</v>
      </c>
      <c r="B34" s="16"/>
      <c r="C34" s="16"/>
      <c r="D34" s="16"/>
      <c r="E34" s="16"/>
      <c r="F34" s="16"/>
      <c r="G34" s="17"/>
      <c r="H34" s="18">
        <f>H6-H7-H8+H30</f>
        <v>116166.24999999999</v>
      </c>
      <c r="I34" s="19"/>
    </row>
    <row r="35" spans="1:9" x14ac:dyDescent="0.25">
      <c r="A35" s="153"/>
      <c r="B35" s="154"/>
      <c r="C35" s="154"/>
      <c r="D35" s="154"/>
      <c r="E35" s="154"/>
      <c r="F35" s="154"/>
      <c r="G35" s="154"/>
      <c r="H35" s="144"/>
      <c r="I35" s="145"/>
    </row>
    <row r="36" spans="1:9" x14ac:dyDescent="0.25">
      <c r="A36" s="31" t="s">
        <v>15</v>
      </c>
      <c r="B36" s="32"/>
      <c r="C36" s="32"/>
      <c r="D36" s="32"/>
      <c r="E36" s="32"/>
      <c r="F36" s="32"/>
      <c r="G36" s="32"/>
      <c r="H36" s="29"/>
      <c r="I36" s="30"/>
    </row>
    <row r="37" spans="1:9" x14ac:dyDescent="0.25">
      <c r="A37" s="31" t="s">
        <v>16</v>
      </c>
      <c r="B37" s="32"/>
      <c r="C37" s="32"/>
      <c r="D37" s="32"/>
      <c r="E37" s="32"/>
      <c r="F37" s="32"/>
      <c r="G37" s="32"/>
      <c r="H37" s="18">
        <v>7.5</v>
      </c>
      <c r="I37" s="19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7"/>
      <c r="H38" s="117">
        <f>H10/H28*H37</f>
        <v>17.766317790358304</v>
      </c>
      <c r="I38" s="118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A6:G6"/>
    <mergeCell ref="A7:G7"/>
    <mergeCell ref="H7:I7"/>
    <mergeCell ref="H6:I6"/>
    <mergeCell ref="A9:G9"/>
    <mergeCell ref="H9:I9"/>
    <mergeCell ref="A8:G8"/>
    <mergeCell ref="H8:I8"/>
    <mergeCell ref="A5:G5"/>
    <mergeCell ref="H5:I5"/>
    <mergeCell ref="A1:I1"/>
    <mergeCell ref="C2:F2"/>
    <mergeCell ref="A3:G3"/>
    <mergeCell ref="H3:I3"/>
    <mergeCell ref="A4:G4"/>
    <mergeCell ref="H4:I4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H17:I17"/>
    <mergeCell ref="A18:G18"/>
    <mergeCell ref="H18:I18"/>
    <mergeCell ref="A20:G20"/>
    <mergeCell ref="H20:I20"/>
    <mergeCell ref="A19:G19"/>
    <mergeCell ref="A17:G17"/>
    <mergeCell ref="A21:G21"/>
    <mergeCell ref="H21:I21"/>
    <mergeCell ref="H19:I19"/>
    <mergeCell ref="A22:G22"/>
    <mergeCell ref="H22:I22"/>
    <mergeCell ref="A23:G23"/>
    <mergeCell ref="H23:I23"/>
    <mergeCell ref="A24:G24"/>
    <mergeCell ref="H24:I24"/>
    <mergeCell ref="A25:G25"/>
    <mergeCell ref="H25:I25"/>
    <mergeCell ref="A41:C41"/>
    <mergeCell ref="G41:I41"/>
    <mergeCell ref="A38:G38"/>
    <mergeCell ref="H38:I38"/>
    <mergeCell ref="A31:G31"/>
    <mergeCell ref="H31:I31"/>
    <mergeCell ref="H32:I32"/>
    <mergeCell ref="A36:G36"/>
    <mergeCell ref="H36:I36"/>
    <mergeCell ref="A37:G37"/>
    <mergeCell ref="H37:I37"/>
    <mergeCell ref="A35:G35"/>
    <mergeCell ref="H35:I35"/>
    <mergeCell ref="A32:G32"/>
    <mergeCell ref="A33:G33"/>
    <mergeCell ref="H33:I33"/>
    <mergeCell ref="A34:G34"/>
    <mergeCell ref="H34:I34"/>
    <mergeCell ref="A30:G30"/>
    <mergeCell ref="A26:G26"/>
    <mergeCell ref="H26:I26"/>
    <mergeCell ref="A27:G27"/>
    <mergeCell ref="H27:I27"/>
    <mergeCell ref="H30:I30"/>
    <mergeCell ref="A28:G28"/>
    <mergeCell ref="H28:I28"/>
    <mergeCell ref="A29:G29"/>
    <mergeCell ref="H29:I2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K25" sqref="K25"/>
    </sheetView>
  </sheetViews>
  <sheetFormatPr defaultRowHeight="15" x14ac:dyDescent="0.25"/>
  <sheetData>
    <row r="1" spans="1:9" ht="18.75" x14ac:dyDescent="0.3">
      <c r="A1" s="95" t="s">
        <v>26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" t="s">
        <v>75</v>
      </c>
      <c r="B4" s="16"/>
      <c r="C4" s="16"/>
      <c r="D4" s="16"/>
      <c r="E4" s="16"/>
      <c r="F4" s="16"/>
      <c r="G4" s="17"/>
      <c r="H4" s="161">
        <v>77886.27</v>
      </c>
      <c r="I4" s="162"/>
    </row>
    <row r="5" spans="1:9" x14ac:dyDescent="0.25">
      <c r="A5" s="23"/>
      <c r="B5" s="102"/>
      <c r="C5" s="102"/>
      <c r="D5" s="102"/>
      <c r="E5" s="102"/>
      <c r="F5" s="102"/>
      <c r="G5" s="24"/>
      <c r="H5" s="29"/>
      <c r="I5" s="30"/>
    </row>
    <row r="6" spans="1:9" x14ac:dyDescent="0.25">
      <c r="A6" s="15" t="s">
        <v>103</v>
      </c>
      <c r="B6" s="16"/>
      <c r="C6" s="16"/>
      <c r="D6" s="16"/>
      <c r="E6" s="16"/>
      <c r="F6" s="16"/>
      <c r="G6" s="17"/>
      <c r="H6" s="23">
        <v>52214.81</v>
      </c>
      <c r="I6" s="24"/>
    </row>
    <row r="7" spans="1:9" x14ac:dyDescent="0.25">
      <c r="A7" s="77" t="s">
        <v>108</v>
      </c>
      <c r="B7" s="78"/>
      <c r="C7" s="78"/>
      <c r="D7" s="78"/>
      <c r="E7" s="78"/>
      <c r="F7" s="78"/>
      <c r="G7" s="79"/>
      <c r="H7" s="127">
        <v>15219.98</v>
      </c>
      <c r="I7" s="128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300</v>
      </c>
      <c r="I8" s="76"/>
    </row>
    <row r="9" spans="1:9" ht="15.75" thickBot="1" x14ac:dyDescent="0.3">
      <c r="A9" s="69"/>
      <c r="B9" s="70"/>
      <c r="C9" s="70"/>
      <c r="D9" s="70"/>
      <c r="E9" s="70"/>
      <c r="F9" s="70"/>
      <c r="G9" s="71"/>
      <c r="H9" s="67"/>
      <c r="I9" s="68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56"/>
      <c r="H10" s="88">
        <f>H11+H12+H13+H14+H15+H17+H18+H20+H21+H22+H23+H24+H25+H26+H27+H19</f>
        <v>90277.29</v>
      </c>
      <c r="I10" s="106"/>
    </row>
    <row r="11" spans="1:9" x14ac:dyDescent="0.25">
      <c r="A11" s="90" t="s">
        <v>3</v>
      </c>
      <c r="B11" s="91"/>
      <c r="C11" s="91"/>
      <c r="D11" s="91"/>
      <c r="E11" s="91"/>
      <c r="F11" s="91"/>
      <c r="G11" s="92"/>
      <c r="H11" s="93">
        <v>10292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71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71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66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66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71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74"/>
      <c r="H18" s="67">
        <v>0</v>
      </c>
      <c r="I18" s="68"/>
    </row>
    <row r="19" spans="1:9" x14ac:dyDescent="0.25">
      <c r="A19" s="69" t="s">
        <v>55</v>
      </c>
      <c r="B19" s="70"/>
      <c r="C19" s="70"/>
      <c r="D19" s="70"/>
      <c r="E19" s="70"/>
      <c r="F19" s="70"/>
      <c r="G19" s="71"/>
      <c r="H19" s="75">
        <v>1371</v>
      </c>
      <c r="I19" s="76"/>
    </row>
    <row r="20" spans="1:9" x14ac:dyDescent="0.25">
      <c r="A20" s="31" t="s">
        <v>10</v>
      </c>
      <c r="B20" s="32"/>
      <c r="C20" s="32"/>
      <c r="D20" s="32"/>
      <c r="E20" s="32"/>
      <c r="F20" s="32"/>
      <c r="G20" s="33"/>
      <c r="H20" s="29"/>
      <c r="I20" s="30"/>
    </row>
    <row r="21" spans="1:9" x14ac:dyDescent="0.25">
      <c r="A21" s="31" t="s">
        <v>11</v>
      </c>
      <c r="B21" s="32"/>
      <c r="C21" s="32"/>
      <c r="D21" s="32"/>
      <c r="E21" s="32"/>
      <c r="F21" s="32"/>
      <c r="G21" s="33"/>
      <c r="H21" s="75">
        <v>1994.62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3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3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3"/>
      <c r="H24" s="29">
        <v>12448.35</v>
      </c>
      <c r="I24" s="30"/>
    </row>
    <row r="25" spans="1:9" x14ac:dyDescent="0.25">
      <c r="A25" s="31" t="s">
        <v>53</v>
      </c>
      <c r="B25" s="32"/>
      <c r="C25" s="32"/>
      <c r="D25" s="32"/>
      <c r="E25" s="32"/>
      <c r="F25" s="32"/>
      <c r="G25" s="33"/>
      <c r="H25" s="29">
        <v>45318.27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3"/>
      <c r="H26" s="41">
        <v>14003.34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1"/>
      <c r="H27" s="62">
        <v>809.11</v>
      </c>
      <c r="I27" s="63"/>
    </row>
    <row r="28" spans="1:9" s="3" customFormat="1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57">
        <v>60879.95</v>
      </c>
      <c r="I28" s="58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5"/>
      <c r="H30" s="46">
        <v>0</v>
      </c>
      <c r="I30" s="47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5"/>
      <c r="H31" s="46">
        <f>H10+H30</f>
        <v>90277.29</v>
      </c>
      <c r="I31" s="47"/>
    </row>
    <row r="32" spans="1:9" x14ac:dyDescent="0.25">
      <c r="A32" s="48"/>
      <c r="B32" s="49"/>
      <c r="C32" s="49"/>
      <c r="D32" s="49"/>
      <c r="E32" s="49"/>
      <c r="F32" s="49"/>
      <c r="G32" s="50"/>
      <c r="H32" s="119"/>
      <c r="I32" s="120"/>
    </row>
    <row r="33" spans="1:9" x14ac:dyDescent="0.25">
      <c r="A33" s="15" t="s">
        <v>74</v>
      </c>
      <c r="B33" s="16"/>
      <c r="C33" s="16"/>
      <c r="D33" s="16"/>
      <c r="E33" s="16"/>
      <c r="F33" s="16"/>
      <c r="G33" s="17"/>
      <c r="H33" s="163">
        <f>H4+H10-H28</f>
        <v>107283.61</v>
      </c>
      <c r="I33" s="162"/>
    </row>
    <row r="34" spans="1:9" x14ac:dyDescent="0.25">
      <c r="A34" s="15" t="s">
        <v>111</v>
      </c>
      <c r="B34" s="16"/>
      <c r="C34" s="16"/>
      <c r="D34" s="16"/>
      <c r="E34" s="16"/>
      <c r="F34" s="16"/>
      <c r="G34" s="17"/>
      <c r="H34" s="18">
        <f>H6-H7-H8+H30</f>
        <v>36694.83</v>
      </c>
      <c r="I34" s="19"/>
    </row>
    <row r="35" spans="1:9" x14ac:dyDescent="0.25">
      <c r="A35" s="144"/>
      <c r="B35" s="164"/>
      <c r="C35" s="164"/>
      <c r="D35" s="164"/>
      <c r="E35" s="164"/>
      <c r="F35" s="164"/>
      <c r="G35" s="145"/>
      <c r="H35" s="165"/>
      <c r="I35" s="166"/>
    </row>
    <row r="36" spans="1:9" x14ac:dyDescent="0.25">
      <c r="A36" s="69" t="s">
        <v>15</v>
      </c>
      <c r="B36" s="70"/>
      <c r="C36" s="70"/>
      <c r="D36" s="70"/>
      <c r="E36" s="70"/>
      <c r="F36" s="70"/>
      <c r="G36" s="71"/>
      <c r="H36" s="127"/>
      <c r="I36" s="128"/>
    </row>
    <row r="37" spans="1:9" x14ac:dyDescent="0.25">
      <c r="A37" s="31" t="s">
        <v>16</v>
      </c>
      <c r="B37" s="32"/>
      <c r="C37" s="32"/>
      <c r="D37" s="32"/>
      <c r="E37" s="32"/>
      <c r="F37" s="32"/>
      <c r="G37" s="33"/>
      <c r="H37" s="115">
        <v>8</v>
      </c>
      <c r="I37" s="116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8"/>
      <c r="H38" s="117">
        <f>H10/H28*H37</f>
        <v>11.862991346083563</v>
      </c>
      <c r="I38" s="118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A41:C41"/>
    <mergeCell ref="G41:I41"/>
    <mergeCell ref="H19:I19"/>
    <mergeCell ref="A8:G8"/>
    <mergeCell ref="H8:I8"/>
    <mergeCell ref="A36:G36"/>
    <mergeCell ref="H36:I36"/>
    <mergeCell ref="A37:G37"/>
    <mergeCell ref="H37:I37"/>
    <mergeCell ref="A38:G38"/>
    <mergeCell ref="H38:I38"/>
    <mergeCell ref="A35:G35"/>
    <mergeCell ref="A31:G31"/>
    <mergeCell ref="H31:I31"/>
    <mergeCell ref="H35:I35"/>
    <mergeCell ref="A32:G32"/>
    <mergeCell ref="H32:I32"/>
    <mergeCell ref="A33:G33"/>
    <mergeCell ref="H33:I33"/>
    <mergeCell ref="A34:G34"/>
    <mergeCell ref="H34:I34"/>
    <mergeCell ref="A26:G26"/>
    <mergeCell ref="H26:I26"/>
    <mergeCell ref="A27:G27"/>
    <mergeCell ref="H27:I27"/>
    <mergeCell ref="A30:G30"/>
    <mergeCell ref="H30:I30"/>
    <mergeCell ref="A29:G29"/>
    <mergeCell ref="H29:I29"/>
    <mergeCell ref="A23:G23"/>
    <mergeCell ref="H23:I23"/>
    <mergeCell ref="A24:G24"/>
    <mergeCell ref="H24:I24"/>
    <mergeCell ref="A25:G25"/>
    <mergeCell ref="H25:I25"/>
    <mergeCell ref="A20:G20"/>
    <mergeCell ref="H20:I20"/>
    <mergeCell ref="A21:G21"/>
    <mergeCell ref="H21:I21"/>
    <mergeCell ref="A22:G22"/>
    <mergeCell ref="H22:I22"/>
    <mergeCell ref="H13:I13"/>
    <mergeCell ref="A14:G14"/>
    <mergeCell ref="H14:I14"/>
    <mergeCell ref="A15:G16"/>
    <mergeCell ref="H15:I16"/>
    <mergeCell ref="A9:G9"/>
    <mergeCell ref="H9:I9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" sqref="A4:G4"/>
    </sheetView>
  </sheetViews>
  <sheetFormatPr defaultRowHeight="15" x14ac:dyDescent="0.25"/>
  <sheetData>
    <row r="1" spans="1:9" ht="18.75" x14ac:dyDescent="0.3">
      <c r="A1" s="95" t="s">
        <v>27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64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7" t="s">
        <v>2</v>
      </c>
      <c r="I3" s="98"/>
    </row>
    <row r="4" spans="1:9" x14ac:dyDescent="0.25">
      <c r="A4" s="15" t="s">
        <v>114</v>
      </c>
      <c r="B4" s="16"/>
      <c r="C4" s="16"/>
      <c r="D4" s="16"/>
      <c r="E4" s="16"/>
      <c r="F4" s="16"/>
      <c r="G4" s="17"/>
      <c r="H4" s="121">
        <v>3304.61</v>
      </c>
      <c r="I4" s="152"/>
    </row>
    <row r="5" spans="1:9" x14ac:dyDescent="0.25">
      <c r="A5" s="23"/>
      <c r="B5" s="102"/>
      <c r="C5" s="102"/>
      <c r="D5" s="102"/>
      <c r="E5" s="102"/>
      <c r="F5" s="102"/>
      <c r="G5" s="24"/>
      <c r="H5" s="18"/>
      <c r="I5" s="19"/>
    </row>
    <row r="6" spans="1:9" x14ac:dyDescent="0.25">
      <c r="A6" s="15" t="s">
        <v>66</v>
      </c>
      <c r="B6" s="16"/>
      <c r="C6" s="16"/>
      <c r="D6" s="16"/>
      <c r="E6" s="16"/>
      <c r="F6" s="16"/>
      <c r="G6" s="17"/>
      <c r="H6" s="18">
        <v>3600</v>
      </c>
      <c r="I6" s="19"/>
    </row>
    <row r="7" spans="1:9" x14ac:dyDescent="0.25">
      <c r="A7" s="69" t="s">
        <v>56</v>
      </c>
      <c r="B7" s="70"/>
      <c r="C7" s="70"/>
      <c r="D7" s="70"/>
      <c r="E7" s="70"/>
      <c r="F7" s="70"/>
      <c r="G7" s="71"/>
      <c r="H7" s="169">
        <v>900</v>
      </c>
      <c r="I7" s="170"/>
    </row>
    <row r="8" spans="1:9" ht="15.75" thickBot="1" x14ac:dyDescent="0.3">
      <c r="A8" s="23"/>
      <c r="B8" s="102"/>
      <c r="C8" s="102"/>
      <c r="D8" s="102"/>
      <c r="E8" s="102"/>
      <c r="F8" s="102"/>
      <c r="G8" s="24"/>
      <c r="H8" s="18"/>
      <c r="I8" s="19"/>
    </row>
    <row r="9" spans="1:9" ht="15.75" thickBot="1" x14ac:dyDescent="0.3">
      <c r="A9" s="54" t="s">
        <v>106</v>
      </c>
      <c r="B9" s="55"/>
      <c r="C9" s="55"/>
      <c r="D9" s="55"/>
      <c r="E9" s="55"/>
      <c r="F9" s="55"/>
      <c r="G9" s="56"/>
      <c r="H9" s="88">
        <f>H10+H11+H12+H13+H14+H16+H17+H19+H20+H21+H22+H23+H24+H25+H26+H18</f>
        <v>132800.97999999998</v>
      </c>
      <c r="I9" s="138"/>
    </row>
    <row r="10" spans="1:9" x14ac:dyDescent="0.25">
      <c r="A10" s="90" t="s">
        <v>62</v>
      </c>
      <c r="B10" s="91"/>
      <c r="C10" s="91"/>
      <c r="D10" s="91"/>
      <c r="E10" s="91"/>
      <c r="F10" s="91"/>
      <c r="G10" s="92"/>
      <c r="H10" s="93">
        <v>1051.05</v>
      </c>
      <c r="I10" s="94"/>
    </row>
    <row r="11" spans="1:9" x14ac:dyDescent="0.25">
      <c r="A11" s="69" t="s">
        <v>4</v>
      </c>
      <c r="B11" s="70"/>
      <c r="C11" s="70"/>
      <c r="D11" s="70"/>
      <c r="E11" s="70"/>
      <c r="F11" s="70"/>
      <c r="G11" s="71"/>
      <c r="H11" s="67"/>
      <c r="I11" s="68"/>
    </row>
    <row r="12" spans="1:9" x14ac:dyDescent="0.25">
      <c r="A12" s="69" t="s">
        <v>5</v>
      </c>
      <c r="B12" s="70"/>
      <c r="C12" s="70"/>
      <c r="D12" s="70"/>
      <c r="E12" s="70"/>
      <c r="F12" s="70"/>
      <c r="G12" s="71"/>
      <c r="H12" s="67"/>
      <c r="I12" s="68"/>
    </row>
    <row r="13" spans="1:9" x14ac:dyDescent="0.25">
      <c r="A13" s="69" t="s">
        <v>6</v>
      </c>
      <c r="B13" s="70"/>
      <c r="C13" s="70"/>
      <c r="D13" s="70"/>
      <c r="E13" s="70"/>
      <c r="F13" s="70"/>
      <c r="G13" s="71"/>
      <c r="H13" s="67">
        <v>704.76</v>
      </c>
      <c r="I13" s="68"/>
    </row>
    <row r="14" spans="1:9" x14ac:dyDescent="0.25">
      <c r="A14" s="64" t="s">
        <v>7</v>
      </c>
      <c r="B14" s="65"/>
      <c r="C14" s="65"/>
      <c r="D14" s="65"/>
      <c r="E14" s="65"/>
      <c r="F14" s="65"/>
      <c r="G14" s="66"/>
      <c r="H14" s="67"/>
      <c r="I14" s="68"/>
    </row>
    <row r="15" spans="1:9" x14ac:dyDescent="0.25">
      <c r="A15" s="64"/>
      <c r="B15" s="65"/>
      <c r="C15" s="65"/>
      <c r="D15" s="65"/>
      <c r="E15" s="65"/>
      <c r="F15" s="65"/>
      <c r="G15" s="66"/>
      <c r="H15" s="67"/>
      <c r="I15" s="68"/>
    </row>
    <row r="16" spans="1:9" x14ac:dyDescent="0.25">
      <c r="A16" s="69" t="s">
        <v>9</v>
      </c>
      <c r="B16" s="70"/>
      <c r="C16" s="70"/>
      <c r="D16" s="70"/>
      <c r="E16" s="70"/>
      <c r="F16" s="70"/>
      <c r="G16" s="71"/>
      <c r="H16" s="67"/>
      <c r="I16" s="68"/>
    </row>
    <row r="17" spans="1:9" x14ac:dyDescent="0.25">
      <c r="A17" s="72" t="s">
        <v>0</v>
      </c>
      <c r="B17" s="73"/>
      <c r="C17" s="73"/>
      <c r="D17" s="73"/>
      <c r="E17" s="73"/>
      <c r="F17" s="73"/>
      <c r="G17" s="74"/>
      <c r="H17" s="67">
        <v>0</v>
      </c>
      <c r="I17" s="68"/>
    </row>
    <row r="18" spans="1:9" x14ac:dyDescent="0.25">
      <c r="A18" s="69" t="s">
        <v>55</v>
      </c>
      <c r="B18" s="70"/>
      <c r="C18" s="70"/>
      <c r="D18" s="70"/>
      <c r="E18" s="70"/>
      <c r="F18" s="70"/>
      <c r="G18" s="71"/>
      <c r="H18" s="75">
        <v>1341</v>
      </c>
      <c r="I18" s="76"/>
    </row>
    <row r="19" spans="1:9" x14ac:dyDescent="0.25">
      <c r="A19" s="81" t="s">
        <v>10</v>
      </c>
      <c r="B19" s="82"/>
      <c r="C19" s="82"/>
      <c r="D19" s="82"/>
      <c r="E19" s="82"/>
      <c r="F19" s="82"/>
      <c r="G19" s="83"/>
      <c r="H19" s="84"/>
      <c r="I19" s="85"/>
    </row>
    <row r="20" spans="1:9" x14ac:dyDescent="0.25">
      <c r="A20" s="31" t="s">
        <v>11</v>
      </c>
      <c r="B20" s="32"/>
      <c r="C20" s="32"/>
      <c r="D20" s="32"/>
      <c r="E20" s="32"/>
      <c r="F20" s="32"/>
      <c r="G20" s="33"/>
      <c r="H20" s="75">
        <v>3714.12</v>
      </c>
      <c r="I20" s="76"/>
    </row>
    <row r="21" spans="1:9" x14ac:dyDescent="0.25">
      <c r="A21" s="31" t="s">
        <v>17</v>
      </c>
      <c r="B21" s="32"/>
      <c r="C21" s="32"/>
      <c r="D21" s="32"/>
      <c r="E21" s="32"/>
      <c r="F21" s="32"/>
      <c r="G21" s="33"/>
      <c r="H21" s="29">
        <v>3335.84</v>
      </c>
      <c r="I21" s="30"/>
    </row>
    <row r="22" spans="1:9" x14ac:dyDescent="0.25">
      <c r="A22" s="31" t="s">
        <v>18</v>
      </c>
      <c r="B22" s="32"/>
      <c r="C22" s="32"/>
      <c r="D22" s="32"/>
      <c r="E22" s="32"/>
      <c r="F22" s="32"/>
      <c r="G22" s="33"/>
      <c r="H22" s="41"/>
      <c r="I22" s="42"/>
    </row>
    <row r="23" spans="1:9" x14ac:dyDescent="0.25">
      <c r="A23" s="31" t="s">
        <v>12</v>
      </c>
      <c r="B23" s="32"/>
      <c r="C23" s="32"/>
      <c r="D23" s="32"/>
      <c r="E23" s="32"/>
      <c r="F23" s="32"/>
      <c r="G23" s="33"/>
      <c r="H23" s="75">
        <v>22782.6</v>
      </c>
      <c r="I23" s="76"/>
    </row>
    <row r="24" spans="1:9" x14ac:dyDescent="0.25">
      <c r="A24" s="31" t="s">
        <v>53</v>
      </c>
      <c r="B24" s="32"/>
      <c r="C24" s="32"/>
      <c r="D24" s="32"/>
      <c r="E24" s="32"/>
      <c r="F24" s="32"/>
      <c r="G24" s="33"/>
      <c r="H24" s="75">
        <v>75678</v>
      </c>
      <c r="I24" s="76"/>
    </row>
    <row r="25" spans="1:9" x14ac:dyDescent="0.25">
      <c r="A25" s="31" t="s">
        <v>13</v>
      </c>
      <c r="B25" s="32"/>
      <c r="C25" s="32"/>
      <c r="D25" s="32"/>
      <c r="E25" s="32"/>
      <c r="F25" s="32"/>
      <c r="G25" s="33"/>
      <c r="H25" s="41">
        <v>23384.5</v>
      </c>
      <c r="I25" s="42"/>
    </row>
    <row r="26" spans="1:9" ht="15.75" thickBot="1" x14ac:dyDescent="0.3">
      <c r="A26" s="59" t="s">
        <v>52</v>
      </c>
      <c r="B26" s="60"/>
      <c r="C26" s="60"/>
      <c r="D26" s="60"/>
      <c r="E26" s="60"/>
      <c r="F26" s="60"/>
      <c r="G26" s="61"/>
      <c r="H26" s="62">
        <v>809.11</v>
      </c>
      <c r="I26" s="63"/>
    </row>
    <row r="27" spans="1:9" s="3" customFormat="1" ht="15.75" thickBot="1" x14ac:dyDescent="0.3">
      <c r="A27" s="54" t="s">
        <v>1</v>
      </c>
      <c r="B27" s="55"/>
      <c r="C27" s="55"/>
      <c r="D27" s="55"/>
      <c r="E27" s="55"/>
      <c r="F27" s="55"/>
      <c r="G27" s="56"/>
      <c r="H27" s="57">
        <v>140318.89000000001</v>
      </c>
      <c r="I27" s="58"/>
    </row>
    <row r="28" spans="1:9" ht="15.75" thickBot="1" x14ac:dyDescent="0.3">
      <c r="A28" s="5"/>
      <c r="B28" s="6"/>
      <c r="C28" s="6"/>
      <c r="D28" s="6"/>
      <c r="E28" s="6"/>
      <c r="F28" s="6"/>
      <c r="G28" s="7"/>
      <c r="H28" s="8"/>
      <c r="I28" s="9"/>
    </row>
    <row r="29" spans="1:9" ht="15.75" thickBot="1" x14ac:dyDescent="0.3">
      <c r="A29" s="43" t="s">
        <v>33</v>
      </c>
      <c r="B29" s="44"/>
      <c r="C29" s="44"/>
      <c r="D29" s="44"/>
      <c r="E29" s="44"/>
      <c r="F29" s="44"/>
      <c r="G29" s="45"/>
      <c r="H29" s="51">
        <v>0</v>
      </c>
      <c r="I29" s="53"/>
    </row>
    <row r="30" spans="1:9" ht="15.75" thickBot="1" x14ac:dyDescent="0.3">
      <c r="A30" s="43" t="s">
        <v>14</v>
      </c>
      <c r="B30" s="44"/>
      <c r="C30" s="44"/>
      <c r="D30" s="44"/>
      <c r="E30" s="44"/>
      <c r="F30" s="44"/>
      <c r="G30" s="45"/>
      <c r="H30" s="97">
        <f>H9+H29</f>
        <v>132800.97999999998</v>
      </c>
      <c r="I30" s="98"/>
    </row>
    <row r="31" spans="1:9" x14ac:dyDescent="0.25">
      <c r="A31" s="48"/>
      <c r="B31" s="49"/>
      <c r="C31" s="49"/>
      <c r="D31" s="49"/>
      <c r="E31" s="49"/>
      <c r="F31" s="49"/>
      <c r="G31" s="50"/>
      <c r="H31" s="2"/>
      <c r="I31" s="1"/>
    </row>
    <row r="32" spans="1:9" x14ac:dyDescent="0.25">
      <c r="A32" s="15" t="s">
        <v>113</v>
      </c>
      <c r="B32" s="16"/>
      <c r="C32" s="16"/>
      <c r="D32" s="16"/>
      <c r="E32" s="16"/>
      <c r="F32" s="16"/>
      <c r="G32" s="17"/>
      <c r="H32" s="18">
        <f>H27-H9-H4</f>
        <v>4213.300000000032</v>
      </c>
      <c r="I32" s="19"/>
    </row>
    <row r="33" spans="1:9" x14ac:dyDescent="0.25">
      <c r="A33" s="15" t="s">
        <v>107</v>
      </c>
      <c r="B33" s="16"/>
      <c r="C33" s="16"/>
      <c r="D33" s="16"/>
      <c r="E33" s="16"/>
      <c r="F33" s="16"/>
      <c r="G33" s="17"/>
      <c r="H33" s="18">
        <f>H6+H7</f>
        <v>4500</v>
      </c>
      <c r="I33" s="19"/>
    </row>
    <row r="34" spans="1:9" x14ac:dyDescent="0.25">
      <c r="A34" s="15"/>
      <c r="B34" s="16"/>
      <c r="C34" s="16"/>
      <c r="D34" s="16"/>
      <c r="E34" s="16"/>
      <c r="F34" s="16"/>
      <c r="G34" s="17"/>
      <c r="H34" s="115"/>
      <c r="I34" s="116"/>
    </row>
    <row r="35" spans="1:9" x14ac:dyDescent="0.25">
      <c r="A35" s="127"/>
      <c r="B35" s="143"/>
      <c r="C35" s="143"/>
      <c r="D35" s="143"/>
      <c r="E35" s="143"/>
      <c r="F35" s="143"/>
      <c r="G35" s="128"/>
      <c r="H35" s="127"/>
      <c r="I35" s="128"/>
    </row>
    <row r="36" spans="1:9" x14ac:dyDescent="0.25">
      <c r="A36" s="69" t="s">
        <v>15</v>
      </c>
      <c r="B36" s="70"/>
      <c r="C36" s="70"/>
      <c r="D36" s="70"/>
      <c r="E36" s="70"/>
      <c r="F36" s="70"/>
      <c r="G36" s="71"/>
      <c r="H36" s="67"/>
      <c r="I36" s="68"/>
    </row>
    <row r="37" spans="1:9" x14ac:dyDescent="0.25">
      <c r="A37" s="31" t="s">
        <v>16</v>
      </c>
      <c r="B37" s="32"/>
      <c r="C37" s="32"/>
      <c r="D37" s="32"/>
      <c r="E37" s="32"/>
      <c r="F37" s="32"/>
      <c r="G37" s="33"/>
      <c r="H37" s="167">
        <v>10</v>
      </c>
      <c r="I37" s="168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8"/>
      <c r="H38" s="117">
        <f>H9/H27</f>
        <v>0.94642268051008649</v>
      </c>
      <c r="I38" s="118"/>
    </row>
    <row r="42" spans="1:9" x14ac:dyDescent="0.25">
      <c r="A42" s="25" t="s">
        <v>19</v>
      </c>
      <c r="B42" s="25"/>
      <c r="C42" s="25"/>
      <c r="G42" s="25" t="s">
        <v>20</v>
      </c>
      <c r="H42" s="25"/>
      <c r="I42" s="25"/>
    </row>
  </sheetData>
  <mergeCells count="71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A7:G7"/>
    <mergeCell ref="A8:G8"/>
    <mergeCell ref="H8:I8"/>
    <mergeCell ref="H7:I7"/>
    <mergeCell ref="H6:I6"/>
    <mergeCell ref="A9:G9"/>
    <mergeCell ref="H9:I9"/>
    <mergeCell ref="A13:G13"/>
    <mergeCell ref="H13:I13"/>
    <mergeCell ref="A14:G15"/>
    <mergeCell ref="A10:G10"/>
    <mergeCell ref="H10:I10"/>
    <mergeCell ref="A11:G11"/>
    <mergeCell ref="H11:I11"/>
    <mergeCell ref="A12:G12"/>
    <mergeCell ref="H12:I12"/>
    <mergeCell ref="H14:I15"/>
    <mergeCell ref="A16:G16"/>
    <mergeCell ref="H16:I16"/>
    <mergeCell ref="A17:G17"/>
    <mergeCell ref="H17:I17"/>
    <mergeCell ref="A19:G19"/>
    <mergeCell ref="H19:I19"/>
    <mergeCell ref="A20:G20"/>
    <mergeCell ref="H20:I20"/>
    <mergeCell ref="A18:G18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24:G24"/>
    <mergeCell ref="H24:I24"/>
    <mergeCell ref="A42:C42"/>
    <mergeCell ref="G42:I42"/>
    <mergeCell ref="H18:I18"/>
    <mergeCell ref="A33:G33"/>
    <mergeCell ref="H33:I33"/>
    <mergeCell ref="A35:G35"/>
    <mergeCell ref="H35:I35"/>
    <mergeCell ref="A36:G36"/>
    <mergeCell ref="H36:I36"/>
    <mergeCell ref="A37:G37"/>
    <mergeCell ref="H37:I37"/>
    <mergeCell ref="A30:G30"/>
    <mergeCell ref="H30:I30"/>
    <mergeCell ref="A31:G31"/>
    <mergeCell ref="A27:G27"/>
    <mergeCell ref="H27:I27"/>
    <mergeCell ref="A29:G29"/>
    <mergeCell ref="H29:I29"/>
    <mergeCell ref="A38:G38"/>
    <mergeCell ref="H38:I38"/>
    <mergeCell ref="A32:G32"/>
    <mergeCell ref="H32:I32"/>
    <mergeCell ref="A34:G34"/>
    <mergeCell ref="H34:I3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A34" sqref="A34:G34"/>
    </sheetView>
  </sheetViews>
  <sheetFormatPr defaultRowHeight="15" x14ac:dyDescent="0.25"/>
  <sheetData>
    <row r="1" spans="1:9" ht="18.75" x14ac:dyDescent="0.3">
      <c r="A1" s="95" t="s">
        <v>28</v>
      </c>
      <c r="B1" s="95"/>
      <c r="C1" s="95"/>
      <c r="D1" s="95"/>
      <c r="E1" s="95"/>
      <c r="F1" s="95"/>
      <c r="G1" s="95"/>
      <c r="H1" s="95"/>
      <c r="I1" s="95"/>
    </row>
    <row r="2" spans="1:9" ht="15.75" thickBot="1" x14ac:dyDescent="0.3">
      <c r="C2" s="103" t="s">
        <v>77</v>
      </c>
      <c r="D2" s="103"/>
      <c r="E2" s="103"/>
      <c r="F2" s="103"/>
    </row>
    <row r="3" spans="1:9" ht="15.75" thickBot="1" x14ac:dyDescent="0.3">
      <c r="A3" s="51"/>
      <c r="B3" s="52"/>
      <c r="C3" s="52"/>
      <c r="D3" s="52"/>
      <c r="E3" s="52"/>
      <c r="F3" s="52"/>
      <c r="G3" s="53"/>
      <c r="H3" s="99" t="s">
        <v>2</v>
      </c>
      <c r="I3" s="100"/>
    </row>
    <row r="4" spans="1:9" x14ac:dyDescent="0.25">
      <c r="A4" s="77" t="s">
        <v>81</v>
      </c>
      <c r="B4" s="78"/>
      <c r="C4" s="78"/>
      <c r="D4" s="78"/>
      <c r="E4" s="78"/>
      <c r="F4" s="78"/>
      <c r="G4" s="150"/>
      <c r="H4" s="173">
        <v>76730.11</v>
      </c>
      <c r="I4" s="174"/>
    </row>
    <row r="5" spans="1:9" x14ac:dyDescent="0.25">
      <c r="A5" s="23"/>
      <c r="B5" s="102"/>
      <c r="C5" s="102"/>
      <c r="D5" s="102"/>
      <c r="E5" s="102"/>
      <c r="F5" s="102"/>
      <c r="G5" s="24"/>
      <c r="H5" s="29"/>
      <c r="I5" s="30"/>
    </row>
    <row r="6" spans="1:9" x14ac:dyDescent="0.25">
      <c r="A6" s="15" t="s">
        <v>66</v>
      </c>
      <c r="B6" s="16"/>
      <c r="C6" s="16"/>
      <c r="D6" s="16"/>
      <c r="E6" s="16"/>
      <c r="F6" s="16"/>
      <c r="G6" s="16"/>
      <c r="H6" s="171">
        <v>92292.99</v>
      </c>
      <c r="I6" s="172"/>
    </row>
    <row r="7" spans="1:9" x14ac:dyDescent="0.25">
      <c r="A7" s="77" t="s">
        <v>108</v>
      </c>
      <c r="B7" s="78"/>
      <c r="C7" s="78"/>
      <c r="D7" s="78"/>
      <c r="E7" s="78"/>
      <c r="F7" s="78"/>
      <c r="G7" s="150"/>
      <c r="H7" s="127">
        <v>19639.27</v>
      </c>
      <c r="I7" s="128"/>
    </row>
    <row r="8" spans="1:9" x14ac:dyDescent="0.25">
      <c r="A8" s="69" t="s">
        <v>56</v>
      </c>
      <c r="B8" s="70"/>
      <c r="C8" s="70"/>
      <c r="D8" s="70"/>
      <c r="E8" s="70"/>
      <c r="F8" s="70"/>
      <c r="G8" s="71"/>
      <c r="H8" s="75">
        <v>900</v>
      </c>
      <c r="I8" s="76"/>
    </row>
    <row r="9" spans="1:9" ht="15.75" thickBot="1" x14ac:dyDescent="0.3">
      <c r="A9" s="69"/>
      <c r="B9" s="70"/>
      <c r="C9" s="70"/>
      <c r="D9" s="70"/>
      <c r="E9" s="70"/>
      <c r="F9" s="70"/>
      <c r="G9" s="114"/>
      <c r="H9" s="67"/>
      <c r="I9" s="68"/>
    </row>
    <row r="10" spans="1:9" ht="15.75" thickBot="1" x14ac:dyDescent="0.3">
      <c r="A10" s="54" t="s">
        <v>106</v>
      </c>
      <c r="B10" s="55"/>
      <c r="C10" s="55"/>
      <c r="D10" s="55"/>
      <c r="E10" s="55"/>
      <c r="F10" s="55"/>
      <c r="G10" s="149"/>
      <c r="H10" s="88">
        <f>H11+H12+H13+H14+H15+H17+H18+H20+H21+H22+H23+H24+H25+H26+H27+H19</f>
        <v>91356.190000000017</v>
      </c>
      <c r="I10" s="138"/>
    </row>
    <row r="11" spans="1:9" x14ac:dyDescent="0.25">
      <c r="A11" s="90" t="s">
        <v>62</v>
      </c>
      <c r="B11" s="91"/>
      <c r="C11" s="91"/>
      <c r="D11" s="91"/>
      <c r="E11" s="91"/>
      <c r="F11" s="91"/>
      <c r="G11" s="91"/>
      <c r="H11" s="93">
        <v>0</v>
      </c>
      <c r="I11" s="94"/>
    </row>
    <row r="12" spans="1:9" x14ac:dyDescent="0.25">
      <c r="A12" s="69" t="s">
        <v>4</v>
      </c>
      <c r="B12" s="70"/>
      <c r="C12" s="70"/>
      <c r="D12" s="70"/>
      <c r="E12" s="70"/>
      <c r="F12" s="70"/>
      <c r="G12" s="114"/>
      <c r="H12" s="67"/>
      <c r="I12" s="68"/>
    </row>
    <row r="13" spans="1:9" x14ac:dyDescent="0.25">
      <c r="A13" s="69" t="s">
        <v>5</v>
      </c>
      <c r="B13" s="70"/>
      <c r="C13" s="70"/>
      <c r="D13" s="70"/>
      <c r="E13" s="70"/>
      <c r="F13" s="70"/>
      <c r="G13" s="114"/>
      <c r="H13" s="67"/>
      <c r="I13" s="68"/>
    </row>
    <row r="14" spans="1:9" x14ac:dyDescent="0.25">
      <c r="A14" s="69" t="s">
        <v>6</v>
      </c>
      <c r="B14" s="70"/>
      <c r="C14" s="70"/>
      <c r="D14" s="70"/>
      <c r="E14" s="70"/>
      <c r="F14" s="70"/>
      <c r="G14" s="114"/>
      <c r="H14" s="67">
        <v>704.76</v>
      </c>
      <c r="I14" s="68"/>
    </row>
    <row r="15" spans="1:9" x14ac:dyDescent="0.25">
      <c r="A15" s="64" t="s">
        <v>7</v>
      </c>
      <c r="B15" s="65"/>
      <c r="C15" s="65"/>
      <c r="D15" s="65"/>
      <c r="E15" s="65"/>
      <c r="F15" s="65"/>
      <c r="G15" s="148"/>
      <c r="H15" s="67"/>
      <c r="I15" s="68"/>
    </row>
    <row r="16" spans="1:9" x14ac:dyDescent="0.25">
      <c r="A16" s="64"/>
      <c r="B16" s="65"/>
      <c r="C16" s="65"/>
      <c r="D16" s="65"/>
      <c r="E16" s="65"/>
      <c r="F16" s="65"/>
      <c r="G16" s="148"/>
      <c r="H16" s="67"/>
      <c r="I16" s="68"/>
    </row>
    <row r="17" spans="1:9" x14ac:dyDescent="0.25">
      <c r="A17" s="69" t="s">
        <v>9</v>
      </c>
      <c r="B17" s="70"/>
      <c r="C17" s="70"/>
      <c r="D17" s="70"/>
      <c r="E17" s="70"/>
      <c r="F17" s="70"/>
      <c r="G17" s="114"/>
      <c r="H17" s="67"/>
      <c r="I17" s="68"/>
    </row>
    <row r="18" spans="1:9" x14ac:dyDescent="0.25">
      <c r="A18" s="72" t="s">
        <v>0</v>
      </c>
      <c r="B18" s="73"/>
      <c r="C18" s="73"/>
      <c r="D18" s="73"/>
      <c r="E18" s="73"/>
      <c r="F18" s="73"/>
      <c r="G18" s="147"/>
      <c r="H18" s="67">
        <v>0</v>
      </c>
      <c r="I18" s="68"/>
    </row>
    <row r="19" spans="1:9" x14ac:dyDescent="0.25">
      <c r="A19" s="69" t="s">
        <v>55</v>
      </c>
      <c r="B19" s="70"/>
      <c r="C19" s="70"/>
      <c r="D19" s="70"/>
      <c r="E19" s="70"/>
      <c r="F19" s="70"/>
      <c r="G19" s="114"/>
      <c r="H19" s="29"/>
      <c r="I19" s="30"/>
    </row>
    <row r="20" spans="1:9" x14ac:dyDescent="0.25">
      <c r="A20" s="81" t="s">
        <v>10</v>
      </c>
      <c r="B20" s="82"/>
      <c r="C20" s="82"/>
      <c r="D20" s="82"/>
      <c r="E20" s="82"/>
      <c r="F20" s="82"/>
      <c r="G20" s="82"/>
      <c r="H20" s="84"/>
      <c r="I20" s="85"/>
    </row>
    <row r="21" spans="1:9" x14ac:dyDescent="0.25">
      <c r="A21" s="31" t="s">
        <v>11</v>
      </c>
      <c r="B21" s="32"/>
      <c r="C21" s="32"/>
      <c r="D21" s="32"/>
      <c r="E21" s="32"/>
      <c r="F21" s="32"/>
      <c r="G21" s="32"/>
      <c r="H21" s="75">
        <v>2510.4699999999998</v>
      </c>
      <c r="I21" s="76"/>
    </row>
    <row r="22" spans="1:9" x14ac:dyDescent="0.25">
      <c r="A22" s="31" t="s">
        <v>17</v>
      </c>
      <c r="B22" s="32"/>
      <c r="C22" s="32"/>
      <c r="D22" s="32"/>
      <c r="E22" s="32"/>
      <c r="F22" s="32"/>
      <c r="G22" s="32"/>
      <c r="H22" s="29">
        <v>3335.84</v>
      </c>
      <c r="I22" s="30"/>
    </row>
    <row r="23" spans="1:9" x14ac:dyDescent="0.25">
      <c r="A23" s="31" t="s">
        <v>18</v>
      </c>
      <c r="B23" s="32"/>
      <c r="C23" s="32"/>
      <c r="D23" s="32"/>
      <c r="E23" s="32"/>
      <c r="F23" s="32"/>
      <c r="G23" s="32"/>
      <c r="H23" s="41"/>
      <c r="I23" s="42"/>
    </row>
    <row r="24" spans="1:9" x14ac:dyDescent="0.25">
      <c r="A24" s="31" t="s">
        <v>12</v>
      </c>
      <c r="B24" s="32"/>
      <c r="C24" s="32"/>
      <c r="D24" s="32"/>
      <c r="E24" s="32"/>
      <c r="F24" s="32"/>
      <c r="G24" s="32"/>
      <c r="H24" s="75">
        <v>14971.5</v>
      </c>
      <c r="I24" s="76"/>
    </row>
    <row r="25" spans="1:9" x14ac:dyDescent="0.25">
      <c r="A25" s="31" t="s">
        <v>53</v>
      </c>
      <c r="B25" s="32"/>
      <c r="C25" s="32"/>
      <c r="D25" s="32"/>
      <c r="E25" s="32"/>
      <c r="F25" s="32"/>
      <c r="G25" s="32"/>
      <c r="H25" s="29">
        <v>52730.720000000001</v>
      </c>
      <c r="I25" s="30"/>
    </row>
    <row r="26" spans="1:9" x14ac:dyDescent="0.25">
      <c r="A26" s="31" t="s">
        <v>13</v>
      </c>
      <c r="B26" s="32"/>
      <c r="C26" s="32"/>
      <c r="D26" s="32"/>
      <c r="E26" s="32"/>
      <c r="F26" s="32"/>
      <c r="G26" s="32"/>
      <c r="H26" s="41">
        <v>16293.79</v>
      </c>
      <c r="I26" s="42"/>
    </row>
    <row r="27" spans="1:9" ht="15.75" thickBot="1" x14ac:dyDescent="0.3">
      <c r="A27" s="59" t="s">
        <v>52</v>
      </c>
      <c r="B27" s="60"/>
      <c r="C27" s="60"/>
      <c r="D27" s="60"/>
      <c r="E27" s="60"/>
      <c r="F27" s="60"/>
      <c r="G27" s="60"/>
      <c r="H27" s="62">
        <v>809.11</v>
      </c>
      <c r="I27" s="63"/>
    </row>
    <row r="28" spans="1:9" s="3" customFormat="1" ht="15.75" thickBot="1" x14ac:dyDescent="0.3">
      <c r="A28" s="54" t="s">
        <v>105</v>
      </c>
      <c r="B28" s="55"/>
      <c r="C28" s="55"/>
      <c r="D28" s="55"/>
      <c r="E28" s="55"/>
      <c r="F28" s="55"/>
      <c r="G28" s="56"/>
      <c r="H28" s="57">
        <v>78557.070000000007</v>
      </c>
      <c r="I28" s="58"/>
    </row>
    <row r="29" spans="1:9" ht="15.75" thickBot="1" x14ac:dyDescent="0.3">
      <c r="A29" s="51"/>
      <c r="B29" s="52"/>
      <c r="C29" s="52"/>
      <c r="D29" s="52"/>
      <c r="E29" s="52"/>
      <c r="F29" s="52"/>
      <c r="G29" s="53"/>
      <c r="H29" s="51"/>
      <c r="I29" s="53"/>
    </row>
    <row r="30" spans="1:9" ht="15.75" thickBot="1" x14ac:dyDescent="0.3">
      <c r="A30" s="43" t="s">
        <v>33</v>
      </c>
      <c r="B30" s="44"/>
      <c r="C30" s="44"/>
      <c r="D30" s="44"/>
      <c r="E30" s="44"/>
      <c r="F30" s="44"/>
      <c r="G30" s="44"/>
      <c r="H30" s="46">
        <v>0</v>
      </c>
      <c r="I30" s="47"/>
    </row>
    <row r="31" spans="1:9" ht="15.75" thickBot="1" x14ac:dyDescent="0.3">
      <c r="A31" s="43" t="s">
        <v>14</v>
      </c>
      <c r="B31" s="44"/>
      <c r="C31" s="44"/>
      <c r="D31" s="44"/>
      <c r="E31" s="44"/>
      <c r="F31" s="44"/>
      <c r="G31" s="44"/>
      <c r="H31" s="46">
        <f>H10+H30</f>
        <v>91356.190000000017</v>
      </c>
      <c r="I31" s="98"/>
    </row>
    <row r="32" spans="1:9" x14ac:dyDescent="0.25">
      <c r="A32" s="41"/>
      <c r="B32" s="175"/>
      <c r="C32" s="175"/>
      <c r="D32" s="175"/>
      <c r="E32" s="175"/>
      <c r="F32" s="175"/>
      <c r="G32" s="175"/>
      <c r="H32" s="119"/>
      <c r="I32" s="120"/>
    </row>
    <row r="33" spans="1:9" x14ac:dyDescent="0.25">
      <c r="A33" s="77" t="s">
        <v>82</v>
      </c>
      <c r="B33" s="78"/>
      <c r="C33" s="78"/>
      <c r="D33" s="78"/>
      <c r="E33" s="78"/>
      <c r="F33" s="78"/>
      <c r="G33" s="150"/>
      <c r="H33" s="121">
        <f>H4+H10-H28</f>
        <v>89529.23000000001</v>
      </c>
      <c r="I33" s="122"/>
    </row>
    <row r="34" spans="1:9" x14ac:dyDescent="0.25">
      <c r="A34" s="77" t="s">
        <v>107</v>
      </c>
      <c r="B34" s="78"/>
      <c r="C34" s="78"/>
      <c r="D34" s="78"/>
      <c r="E34" s="78"/>
      <c r="F34" s="78"/>
      <c r="G34" s="150"/>
      <c r="H34" s="18">
        <f>H6+H7+H8-H30</f>
        <v>112832.26000000001</v>
      </c>
      <c r="I34" s="19"/>
    </row>
    <row r="35" spans="1:9" x14ac:dyDescent="0.25">
      <c r="A35" s="23"/>
      <c r="B35" s="102"/>
      <c r="C35" s="102"/>
      <c r="D35" s="102"/>
      <c r="E35" s="102"/>
      <c r="F35" s="102"/>
      <c r="G35" s="102"/>
      <c r="H35" s="23"/>
      <c r="I35" s="24"/>
    </row>
    <row r="36" spans="1:9" x14ac:dyDescent="0.25">
      <c r="A36" s="77" t="s">
        <v>15</v>
      </c>
      <c r="B36" s="78"/>
      <c r="C36" s="78"/>
      <c r="D36" s="78"/>
      <c r="E36" s="78"/>
      <c r="F36" s="78"/>
      <c r="G36" s="150"/>
      <c r="H36" s="67"/>
      <c r="I36" s="68"/>
    </row>
    <row r="37" spans="1:9" x14ac:dyDescent="0.25">
      <c r="A37" s="31" t="s">
        <v>16</v>
      </c>
      <c r="B37" s="32"/>
      <c r="C37" s="32"/>
      <c r="D37" s="32"/>
      <c r="E37" s="32"/>
      <c r="F37" s="32"/>
      <c r="G37" s="32"/>
      <c r="H37" s="115">
        <v>12</v>
      </c>
      <c r="I37" s="116"/>
    </row>
    <row r="38" spans="1:9" ht="15.75" thickBot="1" x14ac:dyDescent="0.3">
      <c r="A38" s="36" t="s">
        <v>57</v>
      </c>
      <c r="B38" s="37"/>
      <c r="C38" s="37"/>
      <c r="D38" s="37"/>
      <c r="E38" s="37"/>
      <c r="F38" s="37"/>
      <c r="G38" s="37"/>
      <c r="H38" s="117">
        <f>H10/H28*H37</f>
        <v>13.955131982391912</v>
      </c>
      <c r="I38" s="118"/>
    </row>
    <row r="41" spans="1:9" x14ac:dyDescent="0.25">
      <c r="A41" s="25" t="s">
        <v>19</v>
      </c>
      <c r="B41" s="25"/>
      <c r="C41" s="25"/>
      <c r="G41" s="25" t="s">
        <v>20</v>
      </c>
      <c r="H41" s="25"/>
      <c r="I41" s="25"/>
    </row>
  </sheetData>
  <mergeCells count="74">
    <mergeCell ref="A41:C41"/>
    <mergeCell ref="G41:I41"/>
    <mergeCell ref="A37:G37"/>
    <mergeCell ref="H37:I37"/>
    <mergeCell ref="A30:G30"/>
    <mergeCell ref="H30:I30"/>
    <mergeCell ref="A29:G29"/>
    <mergeCell ref="H29:I29"/>
    <mergeCell ref="A38:G38"/>
    <mergeCell ref="H38:I38"/>
    <mergeCell ref="A31:G31"/>
    <mergeCell ref="H31:I31"/>
    <mergeCell ref="A32:G32"/>
    <mergeCell ref="H32:I32"/>
    <mergeCell ref="A33:G33"/>
    <mergeCell ref="H33:I33"/>
    <mergeCell ref="A35:G35"/>
    <mergeCell ref="H35:I35"/>
    <mergeCell ref="A36:G36"/>
    <mergeCell ref="H36:I36"/>
    <mergeCell ref="A34:G34"/>
    <mergeCell ref="H34:I34"/>
    <mergeCell ref="A26:G26"/>
    <mergeCell ref="H26:I26"/>
    <mergeCell ref="A27:G27"/>
    <mergeCell ref="H27:I27"/>
    <mergeCell ref="A8:G8"/>
    <mergeCell ref="H8:I8"/>
    <mergeCell ref="A23:G23"/>
    <mergeCell ref="H23:I23"/>
    <mergeCell ref="A24:G24"/>
    <mergeCell ref="H24:I24"/>
    <mergeCell ref="A25:G25"/>
    <mergeCell ref="H25:I25"/>
    <mergeCell ref="A21:G21"/>
    <mergeCell ref="H21:I21"/>
    <mergeCell ref="A19:G19"/>
    <mergeCell ref="H19:I19"/>
    <mergeCell ref="A22:G22"/>
    <mergeCell ref="H22:I22"/>
    <mergeCell ref="A28:G28"/>
    <mergeCell ref="H28:I28"/>
    <mergeCell ref="A11:G11"/>
    <mergeCell ref="H11:I11"/>
    <mergeCell ref="A12:G12"/>
    <mergeCell ref="H12:I12"/>
    <mergeCell ref="A13:G13"/>
    <mergeCell ref="H13:I13"/>
    <mergeCell ref="H15:I16"/>
    <mergeCell ref="A17:G17"/>
    <mergeCell ref="H17:I17"/>
    <mergeCell ref="A18:G18"/>
    <mergeCell ref="H18:I18"/>
    <mergeCell ref="A15:G16"/>
    <mergeCell ref="A20:G20"/>
    <mergeCell ref="H20:I20"/>
    <mergeCell ref="A7:G7"/>
    <mergeCell ref="H7:I7"/>
    <mergeCell ref="A9:G9"/>
    <mergeCell ref="H9:I9"/>
    <mergeCell ref="A14:G14"/>
    <mergeCell ref="H14:I14"/>
    <mergeCell ref="A10:G10"/>
    <mergeCell ref="H10:I10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Крас 41А </vt:lpstr>
      <vt:lpstr>Чай 9 </vt:lpstr>
      <vt:lpstr>Цв бул 31 </vt:lpstr>
      <vt:lpstr>Пир 34 1</vt:lpstr>
      <vt:lpstr>пирог 6А</vt:lpstr>
      <vt:lpstr>гаг 44</vt:lpstr>
      <vt:lpstr>Гаг 25 </vt:lpstr>
      <vt:lpstr>Гуков 10 </vt:lpstr>
      <vt:lpstr>Полт 19 6 </vt:lpstr>
      <vt:lpstr>Пирог 34 2 </vt:lpstr>
      <vt:lpstr>Красн 39</vt:lpstr>
      <vt:lpstr>Гаг 20 </vt:lpstr>
      <vt:lpstr>Гаг 23</vt:lpstr>
      <vt:lpstr>Гаг 29А </vt:lpstr>
      <vt:lpstr>Гаг 48 </vt:lpstr>
      <vt:lpstr>Гаг 50</vt:lpstr>
      <vt:lpstr>Гаг 62</vt:lpstr>
      <vt:lpstr>Карл Л 13</vt:lpstr>
      <vt:lpstr>Крас 15 </vt:lpstr>
      <vt:lpstr>Крас 39А </vt:lpstr>
      <vt:lpstr>Новос 13</vt:lpstr>
      <vt:lpstr>Чайк 31</vt:lpstr>
      <vt:lpstr>Чайк 33 </vt:lpstr>
      <vt:lpstr>Гаг40 </vt:lpstr>
      <vt:lpstr>Пирог 20 </vt:lpstr>
      <vt:lpstr>Цвет бул.44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777</cp:lastModifiedBy>
  <cp:lastPrinted>2016-02-19T13:35:45Z</cp:lastPrinted>
  <dcterms:created xsi:type="dcterms:W3CDTF">2014-09-05T04:32:54Z</dcterms:created>
  <dcterms:modified xsi:type="dcterms:W3CDTF">2016-04-04T13:11:00Z</dcterms:modified>
</cp:coreProperties>
</file>