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55" windowWidth="17115" windowHeight="7290" firstSheet="21" activeTab="28"/>
  </bookViews>
  <sheets>
    <sheet name="Крас 41А " sheetId="28" r:id="rId1"/>
    <sheet name="Цв бул 31 " sheetId="30" r:id="rId2"/>
    <sheet name="Пир 34 1" sheetId="31" r:id="rId3"/>
    <sheet name="пирог 6А" sheetId="32" r:id="rId4"/>
    <sheet name="гаг 44" sheetId="33" r:id="rId5"/>
    <sheet name="Гаг 25 " sheetId="34" r:id="rId6"/>
    <sheet name="Гуков 10 " sheetId="35" r:id="rId7"/>
    <sheet name="Полт 19 6 " sheetId="36" r:id="rId8"/>
    <sheet name="Пирог 34 2 " sheetId="37" r:id="rId9"/>
    <sheet name="Красн 39" sheetId="38" r:id="rId10"/>
    <sheet name="Гаг 20 " sheetId="39" r:id="rId11"/>
    <sheet name="Гаг 23" sheetId="40" r:id="rId12"/>
    <sheet name="Гаг 29А " sheetId="41" r:id="rId13"/>
    <sheet name="Гаг 48 " sheetId="42" r:id="rId14"/>
    <sheet name="Гаг 50" sheetId="43" r:id="rId15"/>
    <sheet name="Гаг 62" sheetId="45" r:id="rId16"/>
    <sheet name="Карл Л 13" sheetId="46" r:id="rId17"/>
    <sheet name="Крас 15 " sheetId="47" r:id="rId18"/>
    <sheet name="Крас 39А " sheetId="48" r:id="rId19"/>
    <sheet name="Новос 13" sheetId="49" r:id="rId20"/>
    <sheet name="Чайк 31" sheetId="50" r:id="rId21"/>
    <sheet name="Чайк 33 " sheetId="51" r:id="rId22"/>
    <sheet name="Гаг40 " sheetId="52" r:id="rId23"/>
    <sheet name="Пирог 20 " sheetId="53" r:id="rId24"/>
    <sheet name="Цвет бул.44 " sheetId="54" r:id="rId25"/>
    <sheet name="Виногр. 229 4" sheetId="55" r:id="rId26"/>
    <sheet name="Красноар 13" sheetId="56" r:id="rId27"/>
    <sheet name="Цвет бул 11" sheetId="57" r:id="rId28"/>
    <sheet name="Чайков.6" sheetId="58" r:id="rId29"/>
  </sheets>
  <calcPr calcId="144525"/>
</workbook>
</file>

<file path=xl/calcChain.xml><?xml version="1.0" encoding="utf-8"?>
<calcChain xmlns="http://schemas.openxmlformats.org/spreadsheetml/2006/main">
  <c r="H35" i="58" l="1"/>
  <c r="H10" i="58"/>
  <c r="H34" i="58" s="1"/>
  <c r="H34" i="57"/>
  <c r="H33" i="57"/>
  <c r="H9" i="57"/>
  <c r="H31" i="57" s="1"/>
  <c r="H38" i="56"/>
  <c r="H34" i="56"/>
  <c r="H33" i="56"/>
  <c r="H9" i="56"/>
  <c r="H31" i="56" s="1"/>
  <c r="H35" i="55"/>
  <c r="H34" i="55"/>
  <c r="H10" i="55"/>
  <c r="H32" i="55" s="1"/>
  <c r="H35" i="54"/>
  <c r="H34" i="54"/>
  <c r="H10" i="54"/>
  <c r="H32" i="54" s="1"/>
  <c r="H35" i="53"/>
  <c r="H10" i="53"/>
  <c r="H34" i="53" s="1"/>
  <c r="H35" i="51"/>
  <c r="H34" i="51"/>
  <c r="H30" i="51"/>
  <c r="H10" i="51"/>
  <c r="H39" i="51" s="1"/>
  <c r="H39" i="50"/>
  <c r="H35" i="50"/>
  <c r="H34" i="50"/>
  <c r="H30" i="50"/>
  <c r="H10" i="50"/>
  <c r="H32" i="50" s="1"/>
  <c r="H36" i="48"/>
  <c r="H35" i="48"/>
  <c r="H30" i="48"/>
  <c r="H10" i="48"/>
  <c r="H33" i="48" s="1"/>
  <c r="H39" i="40"/>
  <c r="H34" i="40"/>
  <c r="H30" i="40"/>
  <c r="H35" i="40" s="1"/>
  <c r="H10" i="40"/>
  <c r="H35" i="38"/>
  <c r="H34" i="38"/>
  <c r="H30" i="38"/>
  <c r="H10" i="38"/>
  <c r="H32" i="38" s="1"/>
  <c r="H30" i="35"/>
  <c r="H39" i="35" s="1"/>
  <c r="H10" i="35"/>
  <c r="H36" i="35" s="1"/>
  <c r="H35" i="28"/>
  <c r="H34" i="28"/>
  <c r="H30" i="28"/>
  <c r="H10" i="28"/>
  <c r="H32" i="28" s="1"/>
  <c r="H39" i="58" l="1"/>
  <c r="H32" i="58"/>
  <c r="H38" i="57"/>
  <c r="H39" i="55"/>
  <c r="H39" i="54"/>
  <c r="H39" i="53"/>
  <c r="H32" i="53"/>
  <c r="H40" i="48"/>
  <c r="H32" i="40"/>
  <c r="H39" i="38"/>
  <c r="H38" i="35"/>
  <c r="H43" i="35"/>
  <c r="H39" i="28"/>
  <c r="H38" i="52" l="1"/>
  <c r="H33" i="52"/>
  <c r="H38" i="46" l="1"/>
  <c r="H33" i="46"/>
  <c r="H38" i="45" l="1"/>
  <c r="H33" i="45"/>
  <c r="H38" i="43" l="1"/>
  <c r="H33" i="43"/>
  <c r="H37" i="42" l="1"/>
  <c r="H32" i="42"/>
  <c r="H42" i="41" l="1"/>
  <c r="H38" i="41"/>
  <c r="H36" i="41"/>
  <c r="H11" i="41" l="1"/>
  <c r="H38" i="39" l="1"/>
  <c r="H34" i="39"/>
  <c r="H33" i="39"/>
  <c r="H38" i="34" l="1"/>
  <c r="H34" i="34"/>
  <c r="H33" i="34"/>
  <c r="H38" i="33" l="1"/>
  <c r="H33" i="32" l="1"/>
  <c r="H34" i="30" l="1"/>
  <c r="H38" i="36" l="1"/>
  <c r="H33" i="36"/>
  <c r="H38" i="32"/>
  <c r="H34" i="32"/>
  <c r="H38" i="37"/>
  <c r="H33" i="37"/>
  <c r="H38" i="31"/>
  <c r="H33" i="31"/>
  <c r="H34" i="52" l="1"/>
  <c r="H34" i="49" l="1"/>
  <c r="H37" i="41" l="1"/>
  <c r="H34" i="46" l="1"/>
  <c r="H34" i="33" l="1"/>
  <c r="H33" i="42" l="1"/>
  <c r="H34" i="31" l="1"/>
  <c r="H10" i="52" l="1"/>
  <c r="H10" i="49"/>
  <c r="H9" i="47"/>
  <c r="H10" i="46"/>
  <c r="H10" i="45"/>
  <c r="H10" i="43"/>
  <c r="H9" i="42"/>
  <c r="H14" i="41"/>
  <c r="H10" i="39"/>
  <c r="H10" i="37"/>
  <c r="H10" i="34"/>
  <c r="H10" i="33"/>
  <c r="H33" i="33" s="1"/>
  <c r="H10" i="32"/>
  <c r="H33" i="49" l="1"/>
  <c r="H38" i="49"/>
  <c r="H37" i="47"/>
  <c r="H32" i="47"/>
  <c r="H10" i="30"/>
  <c r="H33" i="30" l="1"/>
  <c r="H38" i="30"/>
  <c r="H10" i="36"/>
  <c r="H34" i="36"/>
  <c r="H31" i="52" l="1"/>
  <c r="H31" i="49" l="1"/>
  <c r="H30" i="47" l="1"/>
  <c r="H33" i="47"/>
  <c r="H34" i="45"/>
  <c r="H34" i="43"/>
  <c r="H31" i="46" l="1"/>
  <c r="H31" i="45"/>
  <c r="H31" i="43"/>
  <c r="H30" i="42" l="1"/>
  <c r="H34" i="41" l="1"/>
  <c r="H31" i="39" l="1"/>
  <c r="H34" i="37" l="1"/>
  <c r="H31" i="37" l="1"/>
  <c r="H31" i="36" l="1"/>
  <c r="H31" i="34" l="1"/>
  <c r="H31" i="33"/>
  <c r="H10" i="31" l="1"/>
  <c r="H31" i="32" l="1"/>
  <c r="H31" i="31" l="1"/>
  <c r="H31" i="30" l="1"/>
</calcChain>
</file>

<file path=xl/sharedStrings.xml><?xml version="1.0" encoding="utf-8"?>
<sst xmlns="http://schemas.openxmlformats.org/spreadsheetml/2006/main" count="1009" uniqueCount="132">
  <si>
    <t>ВДГО</t>
  </si>
  <si>
    <t>ОПЛАЧЕНО</t>
  </si>
  <si>
    <t>Наименование расходов</t>
  </si>
  <si>
    <t>Сумма (руб.)</t>
  </si>
  <si>
    <t>Общеэксплуатационные расходы</t>
  </si>
  <si>
    <t>ремонт кровли, прочистка ливнестоков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</si>
  <si>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</si>
  <si>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</si>
  <si>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</si>
  <si>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ремонт подъездов</t>
  </si>
  <si>
    <t>ремонт инженерных сетей</t>
  </si>
  <si>
    <t>текущий и заявочный ремонт</t>
  </si>
  <si>
    <t>Обслуживание банка</t>
  </si>
  <si>
    <t>Аварийная служба</t>
  </si>
  <si>
    <t>Начисление на з/плату</t>
  </si>
  <si>
    <t>ВСЕГО</t>
  </si>
  <si>
    <t>Справочно:</t>
  </si>
  <si>
    <t>Тариф за 1 кв.м. общей площади</t>
  </si>
  <si>
    <t>Аренда помещения</t>
  </si>
  <si>
    <t>Благоустройство</t>
  </si>
  <si>
    <t>Директор ООО "УПРАВА"</t>
  </si>
  <si>
    <t>Д.Г.Чернов</t>
  </si>
  <si>
    <t>Расходы ООО "Управа" по ул. Красноармейская № 41А</t>
  </si>
  <si>
    <t>Расходы ООО "Управа" по ул. Цветной бульвар № 31</t>
  </si>
  <si>
    <t>Расходы ООО "Управа" по ул. Пирогова № 6А</t>
  </si>
  <si>
    <t>Расходы ООО "Управа" по ул. Гагарина № 44</t>
  </si>
  <si>
    <t>Расходы ООО "Управа" по ул. Гагарина № 25</t>
  </si>
  <si>
    <t>Расходы ООО "Управа" по ул. Пер. Гуковский № 10</t>
  </si>
  <si>
    <t>Расходы ООО "Управа" по ул. Полтавская № 19/6</t>
  </si>
  <si>
    <t>Расходы ООО "Управа" по ул. Пирогова № 20</t>
  </si>
  <si>
    <t>Расходы ООО "Управа" по ул. Цветной бульвар № 44</t>
  </si>
  <si>
    <t>Расходы ООО "Управа" по ул. Гагарина № 40</t>
  </si>
  <si>
    <t>Расходы ООО "Управа" по ул. Красноармейская № 39</t>
  </si>
  <si>
    <t>-</t>
  </si>
  <si>
    <t>ОПЛАТА</t>
  </si>
  <si>
    <t>Расходы ООО "Управа" по ул. Пирогова № 34 корп.1</t>
  </si>
  <si>
    <t>Расходы ООО "Управа" по ул. Пирогова № 34 корп.2</t>
  </si>
  <si>
    <t>Расходы ООО "Управа" по ул. Гагарина № 20</t>
  </si>
  <si>
    <t>Расходы ООО "Управа" по ул. Гагарина № 23</t>
  </si>
  <si>
    <t>Расходы ООО "Управа" по ул. Гагарина № 29А</t>
  </si>
  <si>
    <t>НАСОС</t>
  </si>
  <si>
    <t>Расходы ООО "Управа" по ул. Гагарина № 48</t>
  </si>
  <si>
    <t>Расходы ООО "Управа" по ул. Гагарина № 50</t>
  </si>
  <si>
    <t>Расходы ООО "Управа" по ул. Гагарина, д.62</t>
  </si>
  <si>
    <t>Расходы ООО "Управа" по ул. Карла Либкнехта № 13</t>
  </si>
  <si>
    <t>Расходы ООО "Управа" по ул. Красноармейская №15</t>
  </si>
  <si>
    <t>Расходы ООО "Управа" по ул. Красноармейская № 39 А</t>
  </si>
  <si>
    <t xml:space="preserve">                              Д.Г.  Чернов</t>
  </si>
  <si>
    <t>Расходы ООО "Управа" по ул. Новоселов № 13</t>
  </si>
  <si>
    <t>Расходы ООО "Управа" по ул. Чайковского № 31</t>
  </si>
  <si>
    <t>Расходы ООО "Управа" по ул. Чайковского № 33</t>
  </si>
  <si>
    <t>Налог ЕНВД</t>
  </si>
  <si>
    <t>З/плата работников организации</t>
  </si>
  <si>
    <t>ЛЬГОТА  (домком)</t>
  </si>
  <si>
    <t>ЛЬГОТА (домком)</t>
  </si>
  <si>
    <t>Оборудование размещенное на МДК</t>
  </si>
  <si>
    <t xml:space="preserve">Фактический расход на 1 кв.м. общ. площади </t>
  </si>
  <si>
    <t xml:space="preserve">З/плата работников организации </t>
  </si>
  <si>
    <t xml:space="preserve">З/плата работников </t>
  </si>
  <si>
    <t xml:space="preserve">Фактическая оплата за 1 кв.м. </t>
  </si>
  <si>
    <t xml:space="preserve">Фактическая оплата за 1 кв.м. общей площади </t>
  </si>
  <si>
    <t>Общеэксплуатационные расходы (материалы)</t>
  </si>
  <si>
    <t>Общеэксплуатационные расходы (-аванс)</t>
  </si>
  <si>
    <t xml:space="preserve"> </t>
  </si>
  <si>
    <t>Расходы ООО "Управа" по ул. Виноградная № 224/9</t>
  </si>
  <si>
    <t>Расходы ООО "Управа" по ул. Красноармейская № 13</t>
  </si>
  <si>
    <t>Расходы ООО "Управа" по ул. Цветной бульвар № 11</t>
  </si>
  <si>
    <t>Расходы по текущему ремонту:</t>
  </si>
  <si>
    <t>Задолженность за содерж. на 30.09.2015г.</t>
  </si>
  <si>
    <t>Расходы ООО "Управа" по ул. Чайковского № 6</t>
  </si>
  <si>
    <t>за 4 квартал 2015г.</t>
  </si>
  <si>
    <t>Задолженность по содержанию на 01.10.2015г.</t>
  </si>
  <si>
    <t>Текущий ремонт на 01.10.2015г.</t>
  </si>
  <si>
    <t>Задолженность по содержанию на 31.12.2015г.</t>
  </si>
  <si>
    <t>Текущий ремонт (-расходы) на 31.12.2015г.</t>
  </si>
  <si>
    <t xml:space="preserve">Задолженность за содержание на 01.10.2015г. </t>
  </si>
  <si>
    <t xml:space="preserve">Задолженность за содержание на 31.12.2015г. </t>
  </si>
  <si>
    <t>за 4 квартал  2015г.</t>
  </si>
  <si>
    <t>Задолженность  за содерж. на 01.10.2015г.</t>
  </si>
  <si>
    <t>Задолженность по текущему ремонту на 01.10.2015г.</t>
  </si>
  <si>
    <t>Задолженность  за содерж. на 31.12.2015г.</t>
  </si>
  <si>
    <t>Задолженность по текущему ремонту (-расходы) на 31.12.2015г.</t>
  </si>
  <si>
    <t>Задолженность за содержание на 01.10.2015г.</t>
  </si>
  <si>
    <t>Задолженность за содержание на 31.12.2015г.</t>
  </si>
  <si>
    <t>Задолженность за содерж. на 01.10.2015г.</t>
  </si>
  <si>
    <t>Задолженность по текущем. ремонту  на 01.10.2015г.</t>
  </si>
  <si>
    <t>Задолженность за содерж. на 31.12.2015г.</t>
  </si>
  <si>
    <t xml:space="preserve">Задолженность за содержан. на 01.10.2015г. </t>
  </si>
  <si>
    <t>Задолженность по текущему ремонту на 01.10.15г.</t>
  </si>
  <si>
    <t xml:space="preserve">Задолженность за содержан. на 31.12.2015г. </t>
  </si>
  <si>
    <t>Задолженность  за содержание на 01.10.2015г.</t>
  </si>
  <si>
    <t>Задолженность  за содержание на 31.12.2015г.</t>
  </si>
  <si>
    <t>Задолженность по текущему ремонту  на 01.10.2015г.</t>
  </si>
  <si>
    <t>Задолженность по оплате за насос на 01.10.2015г.</t>
  </si>
  <si>
    <t>Задолженность по текущ. ремонту на 01.10.2015г.</t>
  </si>
  <si>
    <t>Задолженность по текущему ремонту на 31.12.2015г.</t>
  </si>
  <si>
    <t>Задолженность по оплате за насос на 31.12.2015г.</t>
  </si>
  <si>
    <t xml:space="preserve">Задолженность за содерж. на 01.10.2015г. </t>
  </si>
  <si>
    <t xml:space="preserve">Задолженность за содерж. на 31.12.2015г. </t>
  </si>
  <si>
    <t>Текущий ремонт  на 01.10.2015г.</t>
  </si>
  <si>
    <t xml:space="preserve">за 4 квартал 2015г. </t>
  </si>
  <si>
    <t>Задолженность по содерж. на 01.10.2015г.</t>
  </si>
  <si>
    <t>Задолженность по содерж. на 31.12.2015г.</t>
  </si>
  <si>
    <t xml:space="preserve">Задолженность по содерж. на 01.10.2015г. </t>
  </si>
  <si>
    <t xml:space="preserve">Задолженность по содерж. на 31.12.2015г. </t>
  </si>
  <si>
    <t>Начислено за содержание</t>
  </si>
  <si>
    <t>ОПЛАЧЕНО за содержание</t>
  </si>
  <si>
    <t>Начислено за содержание:</t>
  </si>
  <si>
    <t>Текущий ремонт на 01.10.15г.</t>
  </si>
  <si>
    <t>Текущий ремонт на 31.12.2015г.</t>
  </si>
  <si>
    <t>ОПЛАЧЕНО за текущий ремонт</t>
  </si>
  <si>
    <t>Текущий ремонт  на 31.12.2015г.</t>
  </si>
  <si>
    <t>Акт  от 23.10.2015</t>
  </si>
  <si>
    <t>Содержание на 31.12.2015г.</t>
  </si>
  <si>
    <t>Содержание на 01.10.2015г.</t>
  </si>
  <si>
    <t>Задолженность по текущ. ремонту  на 31.12.2015г.</t>
  </si>
  <si>
    <t>Задолженность по текущ. ремонту на 31.12.2015г.</t>
  </si>
  <si>
    <t>Задолженность по текущему ремонту  на 31.12.2015г.</t>
  </si>
  <si>
    <t>Акт от 25.11.2015г.</t>
  </si>
  <si>
    <t>Акт от 28.10.2015г.</t>
  </si>
  <si>
    <t>Акт от 30.10.2015г.</t>
  </si>
  <si>
    <t>Акт от 02.11.2015г.</t>
  </si>
  <si>
    <t>Акт от 01.12.2015 г.</t>
  </si>
  <si>
    <t>Акт от 30.11.2015г.</t>
  </si>
  <si>
    <t>Акт от 07.12.2015г.</t>
  </si>
  <si>
    <t>Акт от 24.11.2015</t>
  </si>
  <si>
    <t>Акт от 29.12.2015</t>
  </si>
  <si>
    <t>Акт от 14.12.2015г.</t>
  </si>
  <si>
    <t>Акт от 11.12.2015г.</t>
  </si>
  <si>
    <t>Текущий ремонт на 30.09.2015г.</t>
  </si>
  <si>
    <t>Нвчислено за содержание</t>
  </si>
  <si>
    <t>Задолженность за содерж на 01.10.2015г.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</si>
</sst>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6" xfId="0" applyBorder="1"/>
    <xf numFmtId="0" fontId="0" fillId="0" borderId="5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8" xfId="0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1" fillId="0" borderId="3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2" fontId="3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N9" sqref="N9"/>
    </sheetView>
  </sheetViews>
  <sheetFormatPr defaultRowHeight="15" x14ac:dyDescent="0.25"/>
  <sheetData>
    <row r="1" spans="1:9" ht="18.75" x14ac:dyDescent="0.3">
      <c r="A1" s="86" t="s">
        <v>22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87" t="s">
        <v>70</v>
      </c>
      <c r="D2" s="87"/>
      <c r="E2" s="87"/>
      <c r="F2" s="87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6" t="s">
        <v>71</v>
      </c>
      <c r="B4" s="7"/>
      <c r="C4" s="7"/>
      <c r="D4" s="7"/>
      <c r="E4" s="7"/>
      <c r="F4" s="7"/>
      <c r="G4" s="8"/>
      <c r="H4" s="90">
        <v>137764.03</v>
      </c>
      <c r="I4" s="91"/>
    </row>
    <row r="5" spans="1:9" x14ac:dyDescent="0.25">
      <c r="A5" s="71"/>
      <c r="B5" s="72"/>
      <c r="C5" s="72"/>
      <c r="D5" s="72"/>
      <c r="E5" s="72"/>
      <c r="F5" s="72"/>
      <c r="G5" s="73"/>
      <c r="H5" s="14"/>
      <c r="I5" s="15"/>
    </row>
    <row r="6" spans="1:9" x14ac:dyDescent="0.25">
      <c r="A6" s="71" t="s">
        <v>72</v>
      </c>
      <c r="B6" s="72"/>
      <c r="C6" s="72"/>
      <c r="D6" s="72"/>
      <c r="E6" s="72"/>
      <c r="F6" s="72"/>
      <c r="G6" s="73"/>
      <c r="H6" s="14">
        <v>161486.12</v>
      </c>
      <c r="I6" s="15"/>
    </row>
    <row r="7" spans="1:9" x14ac:dyDescent="0.25">
      <c r="A7" s="6" t="s">
        <v>110</v>
      </c>
      <c r="B7" s="7"/>
      <c r="C7" s="7"/>
      <c r="D7" s="7"/>
      <c r="E7" s="7"/>
      <c r="F7" s="7"/>
      <c r="G7" s="8"/>
      <c r="H7" s="20">
        <v>43863.59</v>
      </c>
      <c r="I7" s="21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6">
        <v>8340</v>
      </c>
      <c r="I8" s="77"/>
    </row>
    <row r="9" spans="1:9" ht="15.75" thickBot="1" x14ac:dyDescent="0.3">
      <c r="A9" s="20"/>
      <c r="B9" s="63"/>
      <c r="C9" s="63"/>
      <c r="D9" s="63"/>
      <c r="E9" s="63"/>
      <c r="F9" s="63"/>
      <c r="G9" s="21"/>
      <c r="H9" s="20"/>
      <c r="I9" s="21"/>
    </row>
    <row r="10" spans="1:9" ht="15.75" thickBot="1" x14ac:dyDescent="0.3">
      <c r="A10" s="50" t="s">
        <v>107</v>
      </c>
      <c r="B10" s="51"/>
      <c r="C10" s="51"/>
      <c r="D10" s="51"/>
      <c r="E10" s="51"/>
      <c r="F10" s="51"/>
      <c r="G10" s="52"/>
      <c r="H10" s="64">
        <f>H11+H14+H18+H19+H21+H22+H24+H25+H26+H27</f>
        <v>124934.09000000001</v>
      </c>
      <c r="I10" s="65"/>
    </row>
    <row r="11" spans="1:9" x14ac:dyDescent="0.25">
      <c r="A11" s="66" t="s">
        <v>61</v>
      </c>
      <c r="B11" s="67"/>
      <c r="C11" s="67"/>
      <c r="D11" s="67"/>
      <c r="E11" s="67"/>
      <c r="F11" s="67"/>
      <c r="G11" s="68"/>
      <c r="H11" s="69">
        <v>3750.52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 t="s">
        <v>63</v>
      </c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85"/>
      <c r="H18" s="58"/>
      <c r="I18" s="59"/>
    </row>
    <row r="19" spans="1:9" x14ac:dyDescent="0.25">
      <c r="A19" s="22" t="s">
        <v>53</v>
      </c>
      <c r="B19" s="23"/>
      <c r="C19" s="23"/>
      <c r="D19" s="23"/>
      <c r="E19" s="23"/>
      <c r="F19" s="23"/>
      <c r="G19" s="24"/>
      <c r="H19" s="74">
        <v>1630</v>
      </c>
      <c r="I19" s="75"/>
    </row>
    <row r="20" spans="1:9" x14ac:dyDescent="0.25">
      <c r="A20" s="78" t="s">
        <v>11</v>
      </c>
      <c r="B20" s="79"/>
      <c r="C20" s="79"/>
      <c r="D20" s="79"/>
      <c r="E20" s="79"/>
      <c r="F20" s="79"/>
      <c r="G20" s="80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74">
        <v>5167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20">
        <v>21093.09</v>
      </c>
      <c r="I24" s="21"/>
    </row>
    <row r="25" spans="1:9" x14ac:dyDescent="0.25">
      <c r="A25" s="22" t="s">
        <v>58</v>
      </c>
      <c r="B25" s="23"/>
      <c r="C25" s="23"/>
      <c r="D25" s="23"/>
      <c r="E25" s="23"/>
      <c r="F25" s="23"/>
      <c r="G25" s="24"/>
      <c r="H25" s="20">
        <v>70186.210000000006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32">
        <v>21547.16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110122.37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6"/>
      <c r="H30" s="37">
        <f>H31</f>
        <v>10700</v>
      </c>
      <c r="I30" s="38"/>
    </row>
    <row r="31" spans="1:9" ht="15.75" thickBot="1" x14ac:dyDescent="0.3">
      <c r="A31" s="228" t="s">
        <v>118</v>
      </c>
      <c r="B31" s="229"/>
      <c r="C31" s="229"/>
      <c r="D31" s="229"/>
      <c r="E31" s="229"/>
      <c r="F31" s="229"/>
      <c r="G31" s="230"/>
      <c r="H31" s="231">
        <v>10700</v>
      </c>
      <c r="I31" s="232"/>
    </row>
    <row r="32" spans="1:9" ht="15.75" thickBot="1" x14ac:dyDescent="0.3">
      <c r="A32" s="34" t="s">
        <v>15</v>
      </c>
      <c r="B32" s="35"/>
      <c r="C32" s="35"/>
      <c r="D32" s="35"/>
      <c r="E32" s="35"/>
      <c r="F32" s="35"/>
      <c r="G32" s="36"/>
      <c r="H32" s="37">
        <f>H10+H30</f>
        <v>135634.09000000003</v>
      </c>
      <c r="I32" s="38"/>
    </row>
    <row r="33" spans="1:9" x14ac:dyDescent="0.25">
      <c r="A33" s="39"/>
      <c r="B33" s="40"/>
      <c r="C33" s="40"/>
      <c r="D33" s="40"/>
      <c r="E33" s="40"/>
      <c r="F33" s="40"/>
      <c r="G33" s="41"/>
      <c r="H33" s="39"/>
      <c r="I33" s="41"/>
    </row>
    <row r="34" spans="1:9" x14ac:dyDescent="0.25">
      <c r="A34" s="6" t="s">
        <v>73</v>
      </c>
      <c r="B34" s="7"/>
      <c r="C34" s="7"/>
      <c r="D34" s="7"/>
      <c r="E34" s="7"/>
      <c r="F34" s="7"/>
      <c r="G34" s="8"/>
      <c r="H34" s="9">
        <f>H4+H10-H28</f>
        <v>152575.75</v>
      </c>
      <c r="I34" s="15"/>
    </row>
    <row r="35" spans="1:9" x14ac:dyDescent="0.25">
      <c r="A35" s="6" t="s">
        <v>109</v>
      </c>
      <c r="B35" s="7"/>
      <c r="C35" s="7"/>
      <c r="D35" s="7"/>
      <c r="E35" s="7"/>
      <c r="F35" s="7"/>
      <c r="G35" s="8"/>
      <c r="H35" s="9">
        <f>H6+H7+H8-H30</f>
        <v>202989.71</v>
      </c>
      <c r="I35" s="10"/>
    </row>
    <row r="36" spans="1:9" x14ac:dyDescent="0.25">
      <c r="A36" s="11"/>
      <c r="B36" s="12"/>
      <c r="C36" s="12"/>
      <c r="D36" s="12"/>
      <c r="E36" s="12"/>
      <c r="F36" s="12"/>
      <c r="G36" s="13"/>
      <c r="H36" s="14"/>
      <c r="I36" s="15"/>
    </row>
    <row r="37" spans="1:9" x14ac:dyDescent="0.25">
      <c r="A37" s="17" t="s">
        <v>16</v>
      </c>
      <c r="B37" s="18"/>
      <c r="C37" s="18"/>
      <c r="D37" s="18"/>
      <c r="E37" s="18"/>
      <c r="F37" s="18"/>
      <c r="G37" s="19"/>
      <c r="H37" s="20"/>
      <c r="I37" s="21"/>
    </row>
    <row r="38" spans="1:9" x14ac:dyDescent="0.25">
      <c r="A38" s="22" t="s">
        <v>17</v>
      </c>
      <c r="B38" s="23"/>
      <c r="C38" s="23"/>
      <c r="D38" s="23"/>
      <c r="E38" s="23"/>
      <c r="F38" s="23"/>
      <c r="G38" s="24"/>
      <c r="H38" s="25">
        <v>10</v>
      </c>
      <c r="I38" s="26"/>
    </row>
    <row r="39" spans="1:9" ht="15.75" thickBot="1" x14ac:dyDescent="0.3">
      <c r="A39" s="27" t="s">
        <v>56</v>
      </c>
      <c r="B39" s="28"/>
      <c r="C39" s="28"/>
      <c r="D39" s="28"/>
      <c r="E39" s="28"/>
      <c r="F39" s="28"/>
      <c r="G39" s="29"/>
      <c r="H39" s="30">
        <f>H10/H28*H38</f>
        <v>11.345023722246443</v>
      </c>
      <c r="I39" s="31"/>
    </row>
    <row r="42" spans="1:9" x14ac:dyDescent="0.25">
      <c r="A42" s="16" t="s">
        <v>20</v>
      </c>
      <c r="B42" s="16"/>
      <c r="C42" s="16"/>
      <c r="G42" s="16" t="s">
        <v>21</v>
      </c>
      <c r="H42" s="16"/>
      <c r="I42" s="16"/>
    </row>
  </sheetData>
  <mergeCells count="76">
    <mergeCell ref="A42:C42"/>
    <mergeCell ref="G42:I42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21:G21"/>
    <mergeCell ref="H21:I21"/>
    <mergeCell ref="A7:G7"/>
    <mergeCell ref="H7:I7"/>
    <mergeCell ref="A8:G8"/>
    <mergeCell ref="H8:I8"/>
    <mergeCell ref="A20:G20"/>
    <mergeCell ref="H20:I20"/>
    <mergeCell ref="A18:G18"/>
    <mergeCell ref="H18:I18"/>
    <mergeCell ref="A19:G19"/>
    <mergeCell ref="H19:I19"/>
    <mergeCell ref="A9:G9"/>
    <mergeCell ref="H9:I9"/>
    <mergeCell ref="A10:G10"/>
    <mergeCell ref="H10:I10"/>
    <mergeCell ref="A11:G11"/>
    <mergeCell ref="H11:I11"/>
    <mergeCell ref="A12:G12"/>
    <mergeCell ref="H12:I12"/>
    <mergeCell ref="A15:G16"/>
    <mergeCell ref="H15:I16"/>
    <mergeCell ref="A17:G17"/>
    <mergeCell ref="H17:I17"/>
    <mergeCell ref="A14:G14"/>
    <mergeCell ref="H14:I14"/>
    <mergeCell ref="A13:G13"/>
    <mergeCell ref="H13:I13"/>
    <mergeCell ref="A25:G25"/>
    <mergeCell ref="H25:I25"/>
    <mergeCell ref="A27:G27"/>
    <mergeCell ref="H27:I27"/>
    <mergeCell ref="A30:G30"/>
    <mergeCell ref="H30:I30"/>
    <mergeCell ref="A29:G29"/>
    <mergeCell ref="H29:I29"/>
    <mergeCell ref="A28:G28"/>
    <mergeCell ref="H28:I28"/>
    <mergeCell ref="A22:G22"/>
    <mergeCell ref="H22:I22"/>
    <mergeCell ref="A23:G23"/>
    <mergeCell ref="H23:I23"/>
    <mergeCell ref="A24:G24"/>
    <mergeCell ref="H24:I24"/>
    <mergeCell ref="A33:G33"/>
    <mergeCell ref="H33:I33"/>
    <mergeCell ref="A26:G26"/>
    <mergeCell ref="H26:I26"/>
    <mergeCell ref="A31:G31"/>
    <mergeCell ref="H31:I31"/>
    <mergeCell ref="A32:G32"/>
    <mergeCell ref="H32:I32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L10" sqref="L10"/>
    </sheetView>
  </sheetViews>
  <sheetFormatPr defaultRowHeight="15" x14ac:dyDescent="0.25"/>
  <sheetData>
    <row r="1" spans="1:9" ht="18.75" x14ac:dyDescent="0.3">
      <c r="A1" s="86" t="s">
        <v>32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100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71" t="s">
        <v>101</v>
      </c>
      <c r="B4" s="72"/>
      <c r="C4" s="72"/>
      <c r="D4" s="72"/>
      <c r="E4" s="72"/>
      <c r="F4" s="72"/>
      <c r="G4" s="159"/>
      <c r="H4" s="90">
        <v>68430.06</v>
      </c>
      <c r="I4" s="91"/>
    </row>
    <row r="5" spans="1:9" x14ac:dyDescent="0.25">
      <c r="A5" s="20"/>
      <c r="B5" s="63"/>
      <c r="C5" s="63"/>
      <c r="D5" s="63"/>
      <c r="E5" s="63"/>
      <c r="F5" s="63"/>
      <c r="G5" s="21"/>
      <c r="H5" s="14"/>
      <c r="I5" s="15"/>
    </row>
    <row r="6" spans="1:9" x14ac:dyDescent="0.25">
      <c r="A6" s="6" t="s">
        <v>92</v>
      </c>
      <c r="B6" s="7"/>
      <c r="C6" s="7"/>
      <c r="D6" s="7"/>
      <c r="E6" s="7"/>
      <c r="F6" s="7"/>
      <c r="G6" s="8"/>
      <c r="H6" s="138">
        <v>397587.67</v>
      </c>
      <c r="I6" s="163"/>
    </row>
    <row r="7" spans="1:9" x14ac:dyDescent="0.25">
      <c r="A7" s="6" t="s">
        <v>110</v>
      </c>
      <c r="B7" s="7"/>
      <c r="C7" s="7"/>
      <c r="D7" s="7"/>
      <c r="E7" s="7"/>
      <c r="F7" s="7"/>
      <c r="G7" s="8"/>
      <c r="H7" s="14">
        <v>10929.71</v>
      </c>
      <c r="I7" s="15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188">
        <v>1440</v>
      </c>
      <c r="I8" s="189"/>
    </row>
    <row r="9" spans="1:9" ht="15.75" thickBot="1" x14ac:dyDescent="0.3">
      <c r="A9" s="55"/>
      <c r="B9" s="56"/>
      <c r="C9" s="56"/>
      <c r="D9" s="56"/>
      <c r="E9" s="56"/>
      <c r="F9" s="56"/>
      <c r="G9" s="57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52"/>
      <c r="H10" s="64">
        <f>H11+H12+H13+H14+H15+H17+H18+H20+H21+H22+H23+H24+H25+H26+H27+H19</f>
        <v>101351.03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8"/>
      <c r="H11" s="69">
        <v>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178" t="s">
        <v>0</v>
      </c>
      <c r="B18" s="179"/>
      <c r="C18" s="179"/>
      <c r="D18" s="179"/>
      <c r="E18" s="179"/>
      <c r="F18" s="179"/>
      <c r="G18" s="180"/>
      <c r="H18" s="181"/>
      <c r="I18" s="182"/>
    </row>
    <row r="19" spans="1:9" x14ac:dyDescent="0.25">
      <c r="A19" s="55" t="s">
        <v>54</v>
      </c>
      <c r="B19" s="56"/>
      <c r="C19" s="56"/>
      <c r="D19" s="56"/>
      <c r="E19" s="56"/>
      <c r="F19" s="56"/>
      <c r="G19" s="57"/>
      <c r="H19" s="174">
        <v>1332.8</v>
      </c>
      <c r="I19" s="175"/>
    </row>
    <row r="20" spans="1:9" x14ac:dyDescent="0.25">
      <c r="A20" s="183" t="s">
        <v>11</v>
      </c>
      <c r="B20" s="184"/>
      <c r="C20" s="184"/>
      <c r="D20" s="184"/>
      <c r="E20" s="184"/>
      <c r="F20" s="184"/>
      <c r="G20" s="185"/>
      <c r="H20" s="172"/>
      <c r="I20" s="173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186">
        <v>4391.95</v>
      </c>
      <c r="I21" s="187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172"/>
      <c r="I22" s="173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172"/>
      <c r="I23" s="17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172">
        <v>17585.82</v>
      </c>
      <c r="I24" s="173"/>
    </row>
    <row r="25" spans="1:9" x14ac:dyDescent="0.25">
      <c r="A25" s="22" t="s">
        <v>52</v>
      </c>
      <c r="B25" s="23"/>
      <c r="C25" s="23"/>
      <c r="D25" s="23"/>
      <c r="E25" s="23"/>
      <c r="F25" s="23"/>
      <c r="G25" s="24"/>
      <c r="H25" s="174">
        <v>58515.95</v>
      </c>
      <c r="I25" s="175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176">
        <v>17964.400000000001</v>
      </c>
      <c r="I26" s="177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s="3" customFormat="1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94552.79</v>
      </c>
      <c r="I28" s="54"/>
    </row>
    <row r="29" spans="1:9" ht="15.75" thickBot="1" x14ac:dyDescent="0.3">
      <c r="A29" s="119"/>
      <c r="B29" s="120"/>
      <c r="C29" s="120"/>
      <c r="D29" s="120"/>
      <c r="E29" s="120"/>
      <c r="F29" s="120"/>
      <c r="G29" s="121"/>
      <c r="H29" s="170"/>
      <c r="I29" s="171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6"/>
      <c r="H30" s="37">
        <f>H31</f>
        <v>8100</v>
      </c>
      <c r="I30" s="38"/>
    </row>
    <row r="31" spans="1:9" ht="15.75" thickBot="1" x14ac:dyDescent="0.3">
      <c r="A31" s="228" t="s">
        <v>123</v>
      </c>
      <c r="B31" s="229"/>
      <c r="C31" s="229"/>
      <c r="D31" s="229"/>
      <c r="E31" s="229"/>
      <c r="F31" s="229"/>
      <c r="G31" s="230"/>
      <c r="H31" s="231">
        <v>8100</v>
      </c>
      <c r="I31" s="232"/>
    </row>
    <row r="32" spans="1:9" ht="15.75" thickBot="1" x14ac:dyDescent="0.3">
      <c r="A32" s="34" t="s">
        <v>15</v>
      </c>
      <c r="B32" s="35"/>
      <c r="C32" s="35"/>
      <c r="D32" s="35"/>
      <c r="E32" s="35"/>
      <c r="F32" s="35"/>
      <c r="G32" s="36"/>
      <c r="H32" s="37">
        <f>H10+H30</f>
        <v>109451.03</v>
      </c>
      <c r="I32" s="38"/>
    </row>
    <row r="33" spans="1:9" x14ac:dyDescent="0.25">
      <c r="A33" s="90"/>
      <c r="B33" s="140"/>
      <c r="C33" s="140"/>
      <c r="D33" s="140"/>
      <c r="E33" s="140"/>
      <c r="F33" s="140"/>
      <c r="G33" s="91"/>
      <c r="H33" s="39"/>
      <c r="I33" s="41"/>
    </row>
    <row r="34" spans="1:9" ht="15.75" customHeight="1" x14ac:dyDescent="0.25">
      <c r="A34" s="71" t="s">
        <v>102</v>
      </c>
      <c r="B34" s="72"/>
      <c r="C34" s="72"/>
      <c r="D34" s="72"/>
      <c r="E34" s="72"/>
      <c r="F34" s="72"/>
      <c r="G34" s="159"/>
      <c r="H34" s="9">
        <f>H4+H10-H28</f>
        <v>75228.3</v>
      </c>
      <c r="I34" s="15"/>
    </row>
    <row r="35" spans="1:9" x14ac:dyDescent="0.25">
      <c r="A35" s="6" t="s">
        <v>115</v>
      </c>
      <c r="B35" s="7"/>
      <c r="C35" s="7"/>
      <c r="D35" s="7"/>
      <c r="E35" s="7"/>
      <c r="F35" s="7"/>
      <c r="G35" s="8"/>
      <c r="H35" s="9">
        <f>H6-H7-H8+H30</f>
        <v>393317.95999999996</v>
      </c>
      <c r="I35" s="15"/>
    </row>
    <row r="36" spans="1:9" x14ac:dyDescent="0.25">
      <c r="A36" s="167"/>
      <c r="B36" s="168"/>
      <c r="C36" s="168"/>
      <c r="D36" s="168"/>
      <c r="E36" s="168"/>
      <c r="F36" s="168"/>
      <c r="G36" s="169"/>
      <c r="H36" s="20"/>
      <c r="I36" s="21"/>
    </row>
    <row r="37" spans="1:9" x14ac:dyDescent="0.25">
      <c r="A37" s="71" t="s">
        <v>16</v>
      </c>
      <c r="B37" s="72"/>
      <c r="C37" s="72"/>
      <c r="D37" s="72"/>
      <c r="E37" s="72"/>
      <c r="F37" s="72"/>
      <c r="G37" s="73"/>
      <c r="H37" s="58"/>
      <c r="I37" s="59"/>
    </row>
    <row r="38" spans="1:9" x14ac:dyDescent="0.25">
      <c r="A38" s="22" t="s">
        <v>17</v>
      </c>
      <c r="B38" s="23"/>
      <c r="C38" s="23"/>
      <c r="D38" s="23"/>
      <c r="E38" s="23"/>
      <c r="F38" s="23"/>
      <c r="G38" s="24"/>
      <c r="H38" s="25">
        <v>10</v>
      </c>
      <c r="I38" s="26"/>
    </row>
    <row r="39" spans="1:9" ht="15.75" thickBot="1" x14ac:dyDescent="0.3">
      <c r="A39" s="27" t="s">
        <v>59</v>
      </c>
      <c r="B39" s="28"/>
      <c r="C39" s="28"/>
      <c r="D39" s="28"/>
      <c r="E39" s="28"/>
      <c r="F39" s="28"/>
      <c r="G39" s="29"/>
      <c r="H39" s="95">
        <f>H10/H28*H38</f>
        <v>10.718988831529986</v>
      </c>
      <c r="I39" s="96"/>
    </row>
    <row r="42" spans="1:9" x14ac:dyDescent="0.25">
      <c r="A42" s="16" t="s">
        <v>20</v>
      </c>
      <c r="B42" s="16"/>
      <c r="C42" s="16"/>
      <c r="G42" s="16" t="s">
        <v>21</v>
      </c>
      <c r="H42" s="16"/>
      <c r="I42" s="16"/>
    </row>
  </sheetData>
  <mergeCells count="76">
    <mergeCell ref="A39:G39"/>
    <mergeCell ref="H39:I39"/>
    <mergeCell ref="A42:C42"/>
    <mergeCell ref="G42:I42"/>
    <mergeCell ref="A1:I1"/>
    <mergeCell ref="C2:F2"/>
    <mergeCell ref="A3:G3"/>
    <mergeCell ref="H3:I3"/>
    <mergeCell ref="A6:G6"/>
    <mergeCell ref="H4:I4"/>
    <mergeCell ref="H6:I6"/>
    <mergeCell ref="H5:I5"/>
    <mergeCell ref="A4:G4"/>
    <mergeCell ref="A5:G5"/>
    <mergeCell ref="A7:G7"/>
    <mergeCell ref="H7:I7"/>
    <mergeCell ref="A9:G9"/>
    <mergeCell ref="H9:I9"/>
    <mergeCell ref="A8:G8"/>
    <mergeCell ref="H8:I8"/>
    <mergeCell ref="A28:G28"/>
    <mergeCell ref="H28:I28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20:G20"/>
    <mergeCell ref="H20:I20"/>
    <mergeCell ref="A21:G21"/>
    <mergeCell ref="H21:I21"/>
    <mergeCell ref="A10:G10"/>
    <mergeCell ref="H10:I10"/>
    <mergeCell ref="A14:G14"/>
    <mergeCell ref="H14:I14"/>
    <mergeCell ref="A15:G16"/>
    <mergeCell ref="H15:I16"/>
    <mergeCell ref="H19:I19"/>
    <mergeCell ref="A19:G19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5:G35"/>
    <mergeCell ref="H35:I35"/>
    <mergeCell ref="A36:G36"/>
    <mergeCell ref="H36:I36"/>
    <mergeCell ref="A37:G37"/>
    <mergeCell ref="H37:I37"/>
    <mergeCell ref="A38:G38"/>
    <mergeCell ref="H38:I38"/>
    <mergeCell ref="A29:G29"/>
    <mergeCell ref="H29:I29"/>
    <mergeCell ref="A33:G33"/>
    <mergeCell ref="H33:I33"/>
    <mergeCell ref="A34:G34"/>
    <mergeCell ref="H34:I34"/>
    <mergeCell ref="A32:G32"/>
    <mergeCell ref="H32:I32"/>
    <mergeCell ref="A30:G30"/>
    <mergeCell ref="H30:I30"/>
    <mergeCell ref="A31:G31"/>
    <mergeCell ref="H31:I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O36" sqref="O36"/>
    </sheetView>
  </sheetViews>
  <sheetFormatPr defaultRowHeight="15" x14ac:dyDescent="0.25"/>
  <sheetData>
    <row r="1" spans="1:9" ht="18.75" x14ac:dyDescent="0.3">
      <c r="A1" s="86" t="s">
        <v>37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8"/>
      <c r="H3" s="88" t="s">
        <v>3</v>
      </c>
      <c r="I3" s="89"/>
    </row>
    <row r="4" spans="1:9" x14ac:dyDescent="0.25">
      <c r="A4" s="6" t="s">
        <v>84</v>
      </c>
      <c r="B4" s="7"/>
      <c r="C4" s="7"/>
      <c r="D4" s="7"/>
      <c r="E4" s="7"/>
      <c r="F4" s="7"/>
      <c r="G4" s="7"/>
      <c r="H4" s="90">
        <v>78617.919999999998</v>
      </c>
      <c r="I4" s="91"/>
    </row>
    <row r="5" spans="1:9" x14ac:dyDescent="0.25">
      <c r="A5" s="6"/>
      <c r="B5" s="7"/>
      <c r="C5" s="7"/>
      <c r="D5" s="7"/>
      <c r="E5" s="7"/>
      <c r="F5" s="7"/>
      <c r="G5" s="7"/>
      <c r="H5" s="14"/>
      <c r="I5" s="15"/>
    </row>
    <row r="6" spans="1:9" x14ac:dyDescent="0.25">
      <c r="A6" s="6" t="s">
        <v>92</v>
      </c>
      <c r="B6" s="7"/>
      <c r="C6" s="7"/>
      <c r="D6" s="7"/>
      <c r="E6" s="7"/>
      <c r="F6" s="7"/>
      <c r="G6" s="8"/>
      <c r="H6" s="9">
        <v>60460</v>
      </c>
      <c r="I6" s="10"/>
    </row>
    <row r="7" spans="1:9" x14ac:dyDescent="0.25">
      <c r="A7" s="55" t="s">
        <v>1</v>
      </c>
      <c r="B7" s="56"/>
      <c r="C7" s="56"/>
      <c r="D7" s="56"/>
      <c r="E7" s="56"/>
      <c r="F7" s="56"/>
      <c r="G7" s="132"/>
      <c r="H7" s="157">
        <v>199.31</v>
      </c>
      <c r="I7" s="158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6">
        <v>1020</v>
      </c>
      <c r="I8" s="77"/>
    </row>
    <row r="9" spans="1:9" ht="15.75" thickBot="1" x14ac:dyDescent="0.3">
      <c r="A9" s="20"/>
      <c r="B9" s="63"/>
      <c r="C9" s="63"/>
      <c r="D9" s="63"/>
      <c r="E9" s="63"/>
      <c r="F9" s="63"/>
      <c r="G9" s="21"/>
      <c r="H9" s="20"/>
      <c r="I9" s="21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H11+H12+H13+H14+H15+H17+H18+H20+H21+H22+H23+H24+H25+H26+H27+H19</f>
        <v>27904.639999999996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7"/>
      <c r="H11" s="99">
        <v>2200</v>
      </c>
      <c r="I11" s="10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131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132"/>
      <c r="H19" s="58">
        <v>494.1</v>
      </c>
      <c r="I19" s="59"/>
    </row>
    <row r="20" spans="1:9" x14ac:dyDescent="0.25">
      <c r="A20" s="78" t="s">
        <v>11</v>
      </c>
      <c r="B20" s="79"/>
      <c r="C20" s="79"/>
      <c r="D20" s="79"/>
      <c r="E20" s="79"/>
      <c r="F20" s="79"/>
      <c r="G20" s="79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3"/>
      <c r="H21" s="74">
        <v>1240.08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3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3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3"/>
      <c r="H24" s="74">
        <v>4189.6499999999996</v>
      </c>
      <c r="I24" s="75"/>
    </row>
    <row r="25" spans="1:9" x14ac:dyDescent="0.25">
      <c r="A25" s="22" t="s">
        <v>52</v>
      </c>
      <c r="B25" s="23"/>
      <c r="C25" s="23"/>
      <c r="D25" s="23"/>
      <c r="E25" s="23"/>
      <c r="F25" s="23"/>
      <c r="G25" s="23"/>
      <c r="H25" s="20">
        <v>13940.86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3"/>
      <c r="H26" s="190">
        <v>4279.84</v>
      </c>
      <c r="I26" s="191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3"/>
      <c r="H27" s="45">
        <v>903.96</v>
      </c>
      <c r="I27" s="46"/>
    </row>
    <row r="28" spans="1:9" s="3" customFormat="1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19686.04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47"/>
      <c r="I30" s="49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5"/>
      <c r="H31" s="165">
        <f>H10+H30</f>
        <v>27904.639999999996</v>
      </c>
      <c r="I31" s="166"/>
    </row>
    <row r="32" spans="1:9" x14ac:dyDescent="0.25">
      <c r="A32" s="39"/>
      <c r="B32" s="40"/>
      <c r="C32" s="40"/>
      <c r="D32" s="40"/>
      <c r="E32" s="40"/>
      <c r="F32" s="40"/>
      <c r="G32" s="40"/>
      <c r="H32" s="39"/>
      <c r="I32" s="41"/>
    </row>
    <row r="33" spans="1:9" x14ac:dyDescent="0.25">
      <c r="A33" s="6" t="s">
        <v>86</v>
      </c>
      <c r="B33" s="7"/>
      <c r="C33" s="7"/>
      <c r="D33" s="7"/>
      <c r="E33" s="7"/>
      <c r="F33" s="7"/>
      <c r="G33" s="7"/>
      <c r="H33" s="9">
        <f>H4+H10-H28</f>
        <v>86836.51999999999</v>
      </c>
      <c r="I33" s="10"/>
    </row>
    <row r="34" spans="1:9" x14ac:dyDescent="0.25">
      <c r="A34" s="6" t="s">
        <v>95</v>
      </c>
      <c r="B34" s="7"/>
      <c r="C34" s="7"/>
      <c r="D34" s="7"/>
      <c r="E34" s="7"/>
      <c r="F34" s="7"/>
      <c r="G34" s="7"/>
      <c r="H34" s="9">
        <f>H6-H7-H8</f>
        <v>59240.69</v>
      </c>
      <c r="I34" s="10"/>
    </row>
    <row r="35" spans="1:9" x14ac:dyDescent="0.25">
      <c r="A35" s="71"/>
      <c r="B35" s="72"/>
      <c r="C35" s="72"/>
      <c r="D35" s="72"/>
      <c r="E35" s="72"/>
      <c r="F35" s="72"/>
      <c r="G35" s="159"/>
      <c r="H35" s="14"/>
      <c r="I35" s="15"/>
    </row>
    <row r="36" spans="1:9" x14ac:dyDescent="0.25">
      <c r="A36" s="55" t="s">
        <v>16</v>
      </c>
      <c r="B36" s="56"/>
      <c r="C36" s="56"/>
      <c r="D36" s="56"/>
      <c r="E36" s="56"/>
      <c r="F36" s="56"/>
      <c r="G36" s="132"/>
      <c r="H36" s="58"/>
      <c r="I36" s="59"/>
    </row>
    <row r="37" spans="1:9" x14ac:dyDescent="0.25">
      <c r="A37" s="22" t="s">
        <v>17</v>
      </c>
      <c r="B37" s="23"/>
      <c r="C37" s="23"/>
      <c r="D37" s="23"/>
      <c r="E37" s="23"/>
      <c r="F37" s="23"/>
      <c r="G37" s="23"/>
      <c r="H37" s="9">
        <v>10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8"/>
      <c r="H38" s="95">
        <f>H10/H28*H37</f>
        <v>14.174836584706723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A8:G8"/>
    <mergeCell ref="H8:I8"/>
    <mergeCell ref="A9:G9"/>
    <mergeCell ref="H9:I9"/>
    <mergeCell ref="H6:I6"/>
    <mergeCell ref="A7:G7"/>
    <mergeCell ref="H7:I7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17:G17"/>
    <mergeCell ref="H17:I17"/>
    <mergeCell ref="A18:G18"/>
    <mergeCell ref="H18:I18"/>
    <mergeCell ref="A20:G20"/>
    <mergeCell ref="H20:I20"/>
    <mergeCell ref="A19:G19"/>
    <mergeCell ref="H19:I19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1:G31"/>
    <mergeCell ref="H31:I31"/>
    <mergeCell ref="A27:G27"/>
    <mergeCell ref="H27:I27"/>
    <mergeCell ref="A30:G30"/>
    <mergeCell ref="H30:I30"/>
    <mergeCell ref="A29:G29"/>
    <mergeCell ref="H29:I29"/>
    <mergeCell ref="A28:G28"/>
    <mergeCell ref="H28:I28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  <mergeCell ref="A32:G32"/>
    <mergeCell ref="H32:I32"/>
    <mergeCell ref="A33:G33"/>
    <mergeCell ref="H33:I33"/>
    <mergeCell ref="A34:G34"/>
    <mergeCell ref="H34:I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L4" sqref="L4"/>
    </sheetView>
  </sheetViews>
  <sheetFormatPr defaultRowHeight="15" x14ac:dyDescent="0.25"/>
  <sheetData>
    <row r="1" spans="1:9" ht="18.75" x14ac:dyDescent="0.3">
      <c r="A1" s="86" t="s">
        <v>38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6" t="s">
        <v>84</v>
      </c>
      <c r="B4" s="7"/>
      <c r="C4" s="7"/>
      <c r="D4" s="7"/>
      <c r="E4" s="7"/>
      <c r="F4" s="7"/>
      <c r="G4" s="8"/>
      <c r="H4" s="90">
        <v>108567.71</v>
      </c>
      <c r="I4" s="91"/>
    </row>
    <row r="5" spans="1:9" x14ac:dyDescent="0.25">
      <c r="A5" s="6"/>
      <c r="B5" s="7"/>
      <c r="C5" s="7"/>
      <c r="D5" s="7"/>
      <c r="E5" s="7"/>
      <c r="F5" s="7"/>
      <c r="G5" s="8"/>
      <c r="H5" s="14"/>
      <c r="I5" s="15"/>
    </row>
    <row r="6" spans="1:9" x14ac:dyDescent="0.25">
      <c r="A6" s="6" t="s">
        <v>72</v>
      </c>
      <c r="B6" s="7"/>
      <c r="C6" s="7"/>
      <c r="D6" s="7"/>
      <c r="E6" s="7"/>
      <c r="F6" s="7"/>
      <c r="G6" s="8"/>
      <c r="H6" s="9">
        <v>141035.23000000001</v>
      </c>
      <c r="I6" s="10"/>
    </row>
    <row r="7" spans="1:9" x14ac:dyDescent="0.25">
      <c r="A7" s="200" t="s">
        <v>1</v>
      </c>
      <c r="B7" s="201"/>
      <c r="C7" s="201"/>
      <c r="D7" s="201"/>
      <c r="E7" s="201"/>
      <c r="F7" s="201"/>
      <c r="G7" s="202"/>
      <c r="H7" s="74">
        <v>17679.48</v>
      </c>
      <c r="I7" s="75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4620</v>
      </c>
      <c r="I8" s="75"/>
    </row>
    <row r="9" spans="1:9" ht="15.75" thickBot="1" x14ac:dyDescent="0.3">
      <c r="A9" s="20"/>
      <c r="B9" s="63"/>
      <c r="C9" s="63"/>
      <c r="D9" s="63"/>
      <c r="E9" s="63"/>
      <c r="F9" s="63"/>
      <c r="G9" s="21"/>
      <c r="H9" s="20"/>
      <c r="I9" s="21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52"/>
      <c r="H10" s="198">
        <f>H11+H12+H13+H14+H15+H17+H18+H20+H21+H22+H23+H24+H25+H26+H27+H19</f>
        <v>81623.38</v>
      </c>
      <c r="I10" s="199"/>
    </row>
    <row r="11" spans="1:9" x14ac:dyDescent="0.25">
      <c r="A11" s="66" t="s">
        <v>61</v>
      </c>
      <c r="B11" s="67"/>
      <c r="C11" s="67"/>
      <c r="D11" s="67"/>
      <c r="E11" s="67"/>
      <c r="F11" s="67"/>
      <c r="G11" s="68"/>
      <c r="H11" s="69">
        <v>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178" t="s">
        <v>0</v>
      </c>
      <c r="B18" s="179"/>
      <c r="C18" s="179"/>
      <c r="D18" s="179"/>
      <c r="E18" s="179"/>
      <c r="F18" s="179"/>
      <c r="G18" s="180"/>
      <c r="H18" s="58"/>
      <c r="I18" s="59"/>
    </row>
    <row r="19" spans="1:9" x14ac:dyDescent="0.25">
      <c r="A19" s="22" t="s">
        <v>54</v>
      </c>
      <c r="B19" s="23"/>
      <c r="C19" s="23"/>
      <c r="D19" s="23"/>
      <c r="E19" s="23"/>
      <c r="F19" s="23"/>
      <c r="G19" s="24"/>
      <c r="H19" s="188">
        <v>1128</v>
      </c>
      <c r="I19" s="189"/>
    </row>
    <row r="20" spans="1:9" x14ac:dyDescent="0.25">
      <c r="A20" s="183" t="s">
        <v>11</v>
      </c>
      <c r="B20" s="184"/>
      <c r="C20" s="184"/>
      <c r="D20" s="184"/>
      <c r="E20" s="184"/>
      <c r="F20" s="184"/>
      <c r="G20" s="185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74">
        <v>3100.2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20">
        <v>14177.49</v>
      </c>
      <c r="I24" s="21"/>
    </row>
    <row r="25" spans="1:9" x14ac:dyDescent="0.25">
      <c r="A25" s="22" t="s">
        <v>52</v>
      </c>
      <c r="B25" s="23"/>
      <c r="C25" s="23"/>
      <c r="D25" s="23"/>
      <c r="E25" s="23"/>
      <c r="F25" s="23"/>
      <c r="G25" s="24"/>
      <c r="H25" s="20">
        <v>47174.89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32">
        <v>14482.69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64">
        <v>69213.899999999994</v>
      </c>
      <c r="I28" s="130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196"/>
      <c r="C30" s="196"/>
      <c r="D30" s="196"/>
      <c r="E30" s="196"/>
      <c r="F30" s="196"/>
      <c r="G30" s="197"/>
      <c r="H30" s="37">
        <f>H31</f>
        <v>8300</v>
      </c>
      <c r="I30" s="38"/>
    </row>
    <row r="31" spans="1:9" ht="15.75" thickBot="1" x14ac:dyDescent="0.3">
      <c r="A31" s="228" t="s">
        <v>124</v>
      </c>
      <c r="B31" s="229"/>
      <c r="C31" s="229"/>
      <c r="D31" s="229"/>
      <c r="E31" s="229"/>
      <c r="F31" s="229"/>
      <c r="G31" s="230"/>
      <c r="H31" s="231">
        <v>8300</v>
      </c>
      <c r="I31" s="232"/>
    </row>
    <row r="32" spans="1:9" ht="15.75" thickBot="1" x14ac:dyDescent="0.3">
      <c r="A32" s="34" t="s">
        <v>15</v>
      </c>
      <c r="B32" s="35"/>
      <c r="C32" s="35"/>
      <c r="D32" s="35"/>
      <c r="E32" s="35"/>
      <c r="F32" s="35"/>
      <c r="G32" s="36"/>
      <c r="H32" s="37">
        <f>H10+H30</f>
        <v>89923.38</v>
      </c>
      <c r="I32" s="38"/>
    </row>
    <row r="33" spans="1:9" x14ac:dyDescent="0.25">
      <c r="A33" s="32"/>
      <c r="B33" s="164"/>
      <c r="C33" s="164"/>
      <c r="D33" s="164"/>
      <c r="E33" s="164"/>
      <c r="F33" s="164"/>
      <c r="G33" s="33"/>
      <c r="H33" s="122"/>
      <c r="I33" s="124"/>
    </row>
    <row r="34" spans="1:9" x14ac:dyDescent="0.25">
      <c r="A34" s="6" t="s">
        <v>86</v>
      </c>
      <c r="B34" s="7"/>
      <c r="C34" s="7"/>
      <c r="D34" s="7"/>
      <c r="E34" s="7"/>
      <c r="F34" s="7"/>
      <c r="G34" s="8"/>
      <c r="H34" s="194">
        <f>H4+H10-H28</f>
        <v>120977.19000000003</v>
      </c>
      <c r="I34" s="195"/>
    </row>
    <row r="35" spans="1:9" x14ac:dyDescent="0.25">
      <c r="A35" s="6" t="s">
        <v>109</v>
      </c>
      <c r="B35" s="7"/>
      <c r="C35" s="7"/>
      <c r="D35" s="7"/>
      <c r="E35" s="7"/>
      <c r="F35" s="7"/>
      <c r="G35" s="8"/>
      <c r="H35" s="194">
        <f>H6+H7+H8-H30</f>
        <v>155034.71000000002</v>
      </c>
      <c r="I35" s="195"/>
    </row>
    <row r="36" spans="1:9" x14ac:dyDescent="0.25">
      <c r="A36" s="14"/>
      <c r="B36" s="92"/>
      <c r="C36" s="92"/>
      <c r="D36" s="92"/>
      <c r="E36" s="92"/>
      <c r="F36" s="92"/>
      <c r="G36" s="15"/>
      <c r="H36" s="14"/>
      <c r="I36" s="15"/>
    </row>
    <row r="37" spans="1:9" x14ac:dyDescent="0.25">
      <c r="A37" s="6" t="s">
        <v>16</v>
      </c>
      <c r="B37" s="7"/>
      <c r="C37" s="7"/>
      <c r="D37" s="7"/>
      <c r="E37" s="7"/>
      <c r="F37" s="7"/>
      <c r="G37" s="8"/>
      <c r="H37" s="20"/>
      <c r="I37" s="21"/>
    </row>
    <row r="38" spans="1:9" x14ac:dyDescent="0.25">
      <c r="A38" s="22" t="s">
        <v>17</v>
      </c>
      <c r="B38" s="23"/>
      <c r="C38" s="23"/>
      <c r="D38" s="23"/>
      <c r="E38" s="23"/>
      <c r="F38" s="23"/>
      <c r="G38" s="24"/>
      <c r="H38" s="9">
        <v>8</v>
      </c>
      <c r="I38" s="10"/>
    </row>
    <row r="39" spans="1:9" ht="15.75" thickBot="1" x14ac:dyDescent="0.3">
      <c r="A39" s="27" t="s">
        <v>56</v>
      </c>
      <c r="B39" s="28"/>
      <c r="C39" s="28"/>
      <c r="D39" s="28"/>
      <c r="E39" s="28"/>
      <c r="F39" s="28"/>
      <c r="G39" s="29"/>
      <c r="H39" s="192">
        <f>H10/H28*H38</f>
        <v>9.4343338549048692</v>
      </c>
      <c r="I39" s="193"/>
    </row>
    <row r="42" spans="1:9" x14ac:dyDescent="0.25">
      <c r="A42" s="16" t="s">
        <v>20</v>
      </c>
      <c r="B42" s="16"/>
      <c r="C42" s="16"/>
      <c r="G42" s="16" t="s">
        <v>21</v>
      </c>
      <c r="H42" s="16"/>
      <c r="I42" s="16"/>
    </row>
  </sheetData>
  <mergeCells count="76">
    <mergeCell ref="A42:C42"/>
    <mergeCell ref="G42:I42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8:G8"/>
    <mergeCell ref="H8:I8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20:G20"/>
    <mergeCell ref="H20:I20"/>
    <mergeCell ref="A19:G19"/>
    <mergeCell ref="H19:I19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1:G31"/>
    <mergeCell ref="H31:I31"/>
    <mergeCell ref="A27:G27"/>
    <mergeCell ref="H27:I27"/>
    <mergeCell ref="A30:G30"/>
    <mergeCell ref="H30:I30"/>
    <mergeCell ref="A29:G29"/>
    <mergeCell ref="H29:I29"/>
    <mergeCell ref="A28:G28"/>
    <mergeCell ref="H28:I28"/>
    <mergeCell ref="A32:G32"/>
    <mergeCell ref="H32:I32"/>
    <mergeCell ref="A33:G33"/>
    <mergeCell ref="H33:I33"/>
    <mergeCell ref="A34:G34"/>
    <mergeCell ref="H34:I34"/>
    <mergeCell ref="A35:G35"/>
    <mergeCell ref="H35:I35"/>
    <mergeCell ref="A38:G38"/>
    <mergeCell ref="H38:I38"/>
    <mergeCell ref="A36:G36"/>
    <mergeCell ref="H36:I36"/>
    <mergeCell ref="A37:G37"/>
    <mergeCell ref="H37:I37"/>
    <mergeCell ref="A39:G39"/>
    <mergeCell ref="H39:I3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2" workbookViewId="0">
      <selection activeCell="H30" sqref="H30:I30"/>
    </sheetView>
  </sheetViews>
  <sheetFormatPr defaultRowHeight="15" x14ac:dyDescent="0.25"/>
  <sheetData>
    <row r="1" spans="1:9" ht="18.75" x14ac:dyDescent="0.3">
      <c r="A1" s="86" t="s">
        <v>39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6" t="s">
        <v>84</v>
      </c>
      <c r="B4" s="7"/>
      <c r="C4" s="7"/>
      <c r="D4" s="7"/>
      <c r="E4" s="7"/>
      <c r="F4" s="7"/>
      <c r="G4" s="7"/>
      <c r="H4" s="90">
        <v>135967.10999999999</v>
      </c>
      <c r="I4" s="91"/>
    </row>
    <row r="5" spans="1:9" x14ac:dyDescent="0.25">
      <c r="A5" s="6" t="s">
        <v>93</v>
      </c>
      <c r="B5" s="7"/>
      <c r="C5" s="7"/>
      <c r="D5" s="7"/>
      <c r="E5" s="7"/>
      <c r="F5" s="7"/>
      <c r="G5" s="8"/>
      <c r="H5" s="9">
        <v>5001.82</v>
      </c>
      <c r="I5" s="10"/>
    </row>
    <row r="6" spans="1:9" x14ac:dyDescent="0.25">
      <c r="A6" s="14"/>
      <c r="B6" s="92"/>
      <c r="C6" s="92"/>
      <c r="D6" s="92"/>
      <c r="E6" s="92"/>
      <c r="F6" s="92"/>
      <c r="G6" s="15"/>
      <c r="H6" s="20"/>
      <c r="I6" s="21"/>
    </row>
    <row r="7" spans="1:9" x14ac:dyDescent="0.25">
      <c r="A7" s="6" t="s">
        <v>94</v>
      </c>
      <c r="B7" s="7"/>
      <c r="C7" s="7"/>
      <c r="D7" s="7"/>
      <c r="E7" s="7"/>
      <c r="F7" s="7"/>
      <c r="G7" s="8"/>
      <c r="H7" s="9">
        <v>159610.12</v>
      </c>
      <c r="I7" s="10"/>
    </row>
    <row r="8" spans="1:9" x14ac:dyDescent="0.25">
      <c r="A8" s="71" t="s">
        <v>110</v>
      </c>
      <c r="B8" s="72"/>
      <c r="C8" s="72"/>
      <c r="D8" s="72"/>
      <c r="E8" s="72"/>
      <c r="F8" s="72"/>
      <c r="G8" s="73"/>
      <c r="H8" s="14">
        <v>16130.44</v>
      </c>
      <c r="I8" s="15"/>
    </row>
    <row r="9" spans="1:9" x14ac:dyDescent="0.25">
      <c r="A9" s="55" t="s">
        <v>55</v>
      </c>
      <c r="B9" s="56"/>
      <c r="C9" s="56"/>
      <c r="D9" s="56"/>
      <c r="E9" s="56"/>
      <c r="F9" s="56"/>
      <c r="G9" s="57"/>
      <c r="H9" s="74">
        <v>4020</v>
      </c>
      <c r="I9" s="75"/>
    </row>
    <row r="10" spans="1:9" x14ac:dyDescent="0.25">
      <c r="A10" s="14"/>
      <c r="B10" s="92"/>
      <c r="C10" s="92"/>
      <c r="D10" s="92"/>
      <c r="E10" s="92"/>
      <c r="F10" s="92"/>
      <c r="G10" s="15"/>
      <c r="H10" s="20"/>
      <c r="I10" s="21"/>
    </row>
    <row r="11" spans="1:9" x14ac:dyDescent="0.25">
      <c r="A11" s="6" t="s">
        <v>40</v>
      </c>
      <c r="B11" s="7"/>
      <c r="C11" s="7"/>
      <c r="D11" s="7"/>
      <c r="E11" s="7"/>
      <c r="F11" s="7"/>
      <c r="G11" s="8"/>
      <c r="H11" s="9">
        <f>H12</f>
        <v>904.85</v>
      </c>
      <c r="I11" s="15"/>
    </row>
    <row r="12" spans="1:9" x14ac:dyDescent="0.25">
      <c r="A12" s="22" t="s">
        <v>1</v>
      </c>
      <c r="B12" s="23"/>
      <c r="C12" s="23"/>
      <c r="D12" s="23"/>
      <c r="E12" s="23"/>
      <c r="F12" s="23"/>
      <c r="G12" s="24"/>
      <c r="H12" s="20">
        <v>904.85</v>
      </c>
      <c r="I12" s="21"/>
    </row>
    <row r="13" spans="1:9" ht="15.75" thickBot="1" x14ac:dyDescent="0.3">
      <c r="A13" s="55"/>
      <c r="B13" s="56"/>
      <c r="C13" s="56"/>
      <c r="D13" s="56"/>
      <c r="E13" s="56"/>
      <c r="F13" s="56"/>
      <c r="G13" s="132"/>
      <c r="H13" s="205"/>
      <c r="I13" s="206"/>
    </row>
    <row r="14" spans="1:9" ht="15.75" thickBot="1" x14ac:dyDescent="0.3">
      <c r="A14" s="50" t="s">
        <v>105</v>
      </c>
      <c r="B14" s="51"/>
      <c r="C14" s="51"/>
      <c r="D14" s="51"/>
      <c r="E14" s="51"/>
      <c r="F14" s="51"/>
      <c r="G14" s="133"/>
      <c r="H14" s="37">
        <f>H15+H16+H17+H18+H19+H21+H22+H24+H25+H27+H28+H29+H30</f>
        <v>81150.090000000011</v>
      </c>
      <c r="I14" s="38"/>
    </row>
    <row r="15" spans="1:9" x14ac:dyDescent="0.25">
      <c r="A15" s="66" t="s">
        <v>61</v>
      </c>
      <c r="B15" s="67"/>
      <c r="C15" s="67"/>
      <c r="D15" s="67"/>
      <c r="E15" s="67"/>
      <c r="F15" s="67"/>
      <c r="G15" s="67"/>
      <c r="H15" s="69">
        <v>0</v>
      </c>
      <c r="I15" s="70"/>
    </row>
    <row r="16" spans="1:9" x14ac:dyDescent="0.25">
      <c r="A16" s="55" t="s">
        <v>5</v>
      </c>
      <c r="B16" s="56"/>
      <c r="C16" s="56"/>
      <c r="D16" s="56"/>
      <c r="E16" s="56"/>
      <c r="F16" s="56"/>
      <c r="G16" s="132"/>
      <c r="H16" s="58"/>
      <c r="I16" s="59"/>
    </row>
    <row r="17" spans="1:9" x14ac:dyDescent="0.25">
      <c r="A17" s="55" t="s">
        <v>6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55" t="s">
        <v>7</v>
      </c>
      <c r="B18" s="56"/>
      <c r="C18" s="56"/>
      <c r="D18" s="56"/>
      <c r="E18" s="56"/>
      <c r="F18" s="56"/>
      <c r="G18" s="132"/>
      <c r="H18" s="58">
        <v>656.15</v>
      </c>
      <c r="I18" s="59"/>
    </row>
    <row r="19" spans="1:9" x14ac:dyDescent="0.25">
      <c r="A19" s="60" t="s">
        <v>8</v>
      </c>
      <c r="B19" s="61"/>
      <c r="C19" s="61"/>
      <c r="D19" s="61"/>
      <c r="E19" s="61"/>
      <c r="F19" s="61"/>
      <c r="G19" s="136"/>
      <c r="H19" s="58"/>
      <c r="I19" s="59"/>
    </row>
    <row r="20" spans="1:9" x14ac:dyDescent="0.25">
      <c r="A20" s="60"/>
      <c r="B20" s="61"/>
      <c r="C20" s="61"/>
      <c r="D20" s="61"/>
      <c r="E20" s="61"/>
      <c r="F20" s="61"/>
      <c r="G20" s="136"/>
      <c r="H20" s="58"/>
      <c r="I20" s="59"/>
    </row>
    <row r="21" spans="1:9" x14ac:dyDescent="0.25">
      <c r="A21" s="55" t="s">
        <v>10</v>
      </c>
      <c r="B21" s="56"/>
      <c r="C21" s="56"/>
      <c r="D21" s="56"/>
      <c r="E21" s="56"/>
      <c r="F21" s="56"/>
      <c r="G21" s="132"/>
      <c r="H21" s="58"/>
      <c r="I21" s="59"/>
    </row>
    <row r="22" spans="1:9" x14ac:dyDescent="0.25">
      <c r="A22" s="83" t="s">
        <v>0</v>
      </c>
      <c r="B22" s="84"/>
      <c r="C22" s="84"/>
      <c r="D22" s="84"/>
      <c r="E22" s="84"/>
      <c r="F22" s="84"/>
      <c r="G22" s="131"/>
      <c r="H22" s="58"/>
      <c r="I22" s="59"/>
    </row>
    <row r="23" spans="1:9" x14ac:dyDescent="0.25">
      <c r="A23" s="22" t="s">
        <v>54</v>
      </c>
      <c r="B23" s="23"/>
      <c r="C23" s="23"/>
      <c r="D23" s="23"/>
      <c r="E23" s="23"/>
      <c r="F23" s="23"/>
      <c r="G23" s="23"/>
      <c r="H23" s="20" t="s">
        <v>33</v>
      </c>
      <c r="I23" s="21"/>
    </row>
    <row r="24" spans="1:9" x14ac:dyDescent="0.25">
      <c r="A24" s="22" t="s">
        <v>12</v>
      </c>
      <c r="B24" s="23"/>
      <c r="C24" s="23"/>
      <c r="D24" s="23"/>
      <c r="E24" s="23"/>
      <c r="F24" s="23"/>
      <c r="G24" s="23"/>
      <c r="H24" s="74">
        <v>3100.2</v>
      </c>
      <c r="I24" s="75"/>
    </row>
    <row r="25" spans="1:9" x14ac:dyDescent="0.25">
      <c r="A25" s="22" t="s">
        <v>18</v>
      </c>
      <c r="B25" s="23"/>
      <c r="C25" s="23"/>
      <c r="D25" s="23"/>
      <c r="E25" s="23"/>
      <c r="F25" s="23"/>
      <c r="G25" s="23"/>
      <c r="H25" s="20"/>
      <c r="I25" s="21"/>
    </row>
    <row r="26" spans="1:9" x14ac:dyDescent="0.25">
      <c r="A26" s="22" t="s">
        <v>19</v>
      </c>
      <c r="B26" s="23"/>
      <c r="C26" s="23"/>
      <c r="D26" s="23"/>
      <c r="E26" s="23"/>
      <c r="F26" s="23"/>
      <c r="G26" s="23"/>
      <c r="H26" s="20"/>
      <c r="I26" s="21"/>
    </row>
    <row r="27" spans="1:9" x14ac:dyDescent="0.25">
      <c r="A27" s="22" t="s">
        <v>13</v>
      </c>
      <c r="B27" s="23"/>
      <c r="C27" s="23"/>
      <c r="D27" s="23"/>
      <c r="E27" s="23"/>
      <c r="F27" s="23"/>
      <c r="G27" s="23"/>
      <c r="H27" s="20">
        <v>14299.89</v>
      </c>
      <c r="I27" s="21"/>
    </row>
    <row r="28" spans="1:9" x14ac:dyDescent="0.25">
      <c r="A28" s="22" t="s">
        <v>52</v>
      </c>
      <c r="B28" s="23"/>
      <c r="C28" s="23"/>
      <c r="D28" s="23"/>
      <c r="E28" s="23"/>
      <c r="F28" s="23"/>
      <c r="G28" s="23"/>
      <c r="H28" s="20">
        <v>47582.17</v>
      </c>
      <c r="I28" s="21"/>
    </row>
    <row r="29" spans="1:9" x14ac:dyDescent="0.25">
      <c r="A29" s="22" t="s">
        <v>14</v>
      </c>
      <c r="B29" s="23"/>
      <c r="C29" s="23"/>
      <c r="D29" s="23"/>
      <c r="E29" s="23"/>
      <c r="F29" s="23"/>
      <c r="G29" s="23"/>
      <c r="H29" s="32">
        <v>14607.72</v>
      </c>
      <c r="I29" s="33"/>
    </row>
    <row r="30" spans="1:9" ht="15.75" thickBot="1" x14ac:dyDescent="0.3">
      <c r="A30" s="17" t="s">
        <v>51</v>
      </c>
      <c r="B30" s="18"/>
      <c r="C30" s="18"/>
      <c r="D30" s="18"/>
      <c r="E30" s="18"/>
      <c r="F30" s="18"/>
      <c r="G30" s="18"/>
      <c r="H30" s="81">
        <v>903.96</v>
      </c>
      <c r="I30" s="82"/>
    </row>
    <row r="31" spans="1:9" ht="15.75" thickBot="1" x14ac:dyDescent="0.3">
      <c r="A31" s="50" t="s">
        <v>106</v>
      </c>
      <c r="B31" s="51"/>
      <c r="C31" s="51"/>
      <c r="D31" s="51"/>
      <c r="E31" s="51"/>
      <c r="F31" s="51"/>
      <c r="G31" s="52"/>
      <c r="H31" s="64">
        <v>61387.41</v>
      </c>
      <c r="I31" s="130"/>
    </row>
    <row r="32" spans="1:9" ht="15.75" thickBot="1" x14ac:dyDescent="0.3">
      <c r="A32" s="119"/>
      <c r="B32" s="120"/>
      <c r="C32" s="120"/>
      <c r="D32" s="120"/>
      <c r="E32" s="120"/>
      <c r="F32" s="120"/>
      <c r="G32" s="121"/>
      <c r="H32" s="119"/>
      <c r="I32" s="121"/>
    </row>
    <row r="33" spans="1:9" ht="15.75" thickBot="1" x14ac:dyDescent="0.3">
      <c r="A33" s="34" t="s">
        <v>67</v>
      </c>
      <c r="B33" s="35"/>
      <c r="C33" s="35"/>
      <c r="D33" s="35"/>
      <c r="E33" s="35"/>
      <c r="F33" s="35"/>
      <c r="G33" s="35"/>
      <c r="H33" s="165">
        <v>0</v>
      </c>
      <c r="I33" s="166"/>
    </row>
    <row r="34" spans="1:9" ht="15.75" thickBot="1" x14ac:dyDescent="0.3">
      <c r="A34" s="34" t="s">
        <v>15</v>
      </c>
      <c r="B34" s="35"/>
      <c r="C34" s="35"/>
      <c r="D34" s="35"/>
      <c r="E34" s="35"/>
      <c r="F34" s="35"/>
      <c r="G34" s="35"/>
      <c r="H34" s="165">
        <f>H14+H33</f>
        <v>81150.090000000011</v>
      </c>
      <c r="I34" s="166"/>
    </row>
    <row r="35" spans="1:9" x14ac:dyDescent="0.25">
      <c r="A35" s="39"/>
      <c r="B35" s="40"/>
      <c r="C35" s="40"/>
      <c r="D35" s="40"/>
      <c r="E35" s="40"/>
      <c r="F35" s="40"/>
      <c r="G35" s="40"/>
      <c r="H35" s="39"/>
      <c r="I35" s="41"/>
    </row>
    <row r="36" spans="1:9" x14ac:dyDescent="0.25">
      <c r="A36" s="6" t="s">
        <v>86</v>
      </c>
      <c r="B36" s="7"/>
      <c r="C36" s="7"/>
      <c r="D36" s="7"/>
      <c r="E36" s="7"/>
      <c r="F36" s="7"/>
      <c r="G36" s="7"/>
      <c r="H36" s="9">
        <f>H4+H14-H31</f>
        <v>155729.79</v>
      </c>
      <c r="I36" s="15"/>
    </row>
    <row r="37" spans="1:9" x14ac:dyDescent="0.25">
      <c r="A37" s="6" t="s">
        <v>95</v>
      </c>
      <c r="B37" s="7"/>
      <c r="C37" s="7"/>
      <c r="D37" s="7"/>
      <c r="E37" s="7"/>
      <c r="F37" s="7"/>
      <c r="G37" s="8"/>
      <c r="H37" s="9">
        <f>H7-H8-H9</f>
        <v>139459.68</v>
      </c>
      <c r="I37" s="10"/>
    </row>
    <row r="38" spans="1:9" x14ac:dyDescent="0.25">
      <c r="A38" s="6" t="s">
        <v>96</v>
      </c>
      <c r="B38" s="7"/>
      <c r="C38" s="7"/>
      <c r="D38" s="7"/>
      <c r="E38" s="7"/>
      <c r="F38" s="7"/>
      <c r="G38" s="8"/>
      <c r="H38" s="9">
        <f>H5-H11</f>
        <v>4096.9699999999993</v>
      </c>
      <c r="I38" s="10"/>
    </row>
    <row r="39" spans="1:9" x14ac:dyDescent="0.25">
      <c r="A39" s="14"/>
      <c r="B39" s="92"/>
      <c r="C39" s="92"/>
      <c r="D39" s="92"/>
      <c r="E39" s="92"/>
      <c r="F39" s="92"/>
      <c r="G39" s="92"/>
      <c r="H39" s="14"/>
      <c r="I39" s="15"/>
    </row>
    <row r="40" spans="1:9" x14ac:dyDescent="0.25">
      <c r="A40" s="22" t="s">
        <v>16</v>
      </c>
      <c r="B40" s="23"/>
      <c r="C40" s="23"/>
      <c r="D40" s="23"/>
      <c r="E40" s="23"/>
      <c r="F40" s="23"/>
      <c r="G40" s="23"/>
      <c r="H40" s="20"/>
      <c r="I40" s="21"/>
    </row>
    <row r="41" spans="1:9" x14ac:dyDescent="0.25">
      <c r="A41" s="22" t="s">
        <v>17</v>
      </c>
      <c r="B41" s="23"/>
      <c r="C41" s="23"/>
      <c r="D41" s="23"/>
      <c r="E41" s="23"/>
      <c r="F41" s="23"/>
      <c r="G41" s="23"/>
      <c r="H41" s="14">
        <v>7.5</v>
      </c>
      <c r="I41" s="15"/>
    </row>
    <row r="42" spans="1:9" ht="15.75" thickBot="1" x14ac:dyDescent="0.3">
      <c r="A42" s="27" t="s">
        <v>56</v>
      </c>
      <c r="B42" s="28"/>
      <c r="C42" s="28"/>
      <c r="D42" s="28"/>
      <c r="E42" s="28"/>
      <c r="F42" s="28"/>
      <c r="G42" s="28"/>
      <c r="H42" s="203">
        <f>H14/H31*H41</f>
        <v>9.9145032344580102</v>
      </c>
      <c r="I42" s="204"/>
    </row>
    <row r="44" spans="1:9" x14ac:dyDescent="0.25">
      <c r="A44" s="16" t="s">
        <v>20</v>
      </c>
      <c r="B44" s="16"/>
      <c r="C44" s="16"/>
      <c r="G44" s="16" t="s">
        <v>21</v>
      </c>
      <c r="H44" s="16"/>
      <c r="I44" s="16"/>
    </row>
  </sheetData>
  <mergeCells count="82">
    <mergeCell ref="H7:I7"/>
    <mergeCell ref="A1:I1"/>
    <mergeCell ref="C2:F2"/>
    <mergeCell ref="A3:G3"/>
    <mergeCell ref="H3:I3"/>
    <mergeCell ref="A4:G4"/>
    <mergeCell ref="H4:I4"/>
    <mergeCell ref="A6:G6"/>
    <mergeCell ref="H6:I6"/>
    <mergeCell ref="A7:G7"/>
    <mergeCell ref="A5:G5"/>
    <mergeCell ref="H5:I5"/>
    <mergeCell ref="H31:I31"/>
    <mergeCell ref="A11:G11"/>
    <mergeCell ref="H11:I11"/>
    <mergeCell ref="A10:G10"/>
    <mergeCell ref="H10:I10"/>
    <mergeCell ref="A21:G21"/>
    <mergeCell ref="H21:I21"/>
    <mergeCell ref="A22:G22"/>
    <mergeCell ref="H22:I22"/>
    <mergeCell ref="A17:G17"/>
    <mergeCell ref="H17:I17"/>
    <mergeCell ref="A18:G18"/>
    <mergeCell ref="H18:I18"/>
    <mergeCell ref="A19:G20"/>
    <mergeCell ref="H19:I20"/>
    <mergeCell ref="A29:G29"/>
    <mergeCell ref="A8:G8"/>
    <mergeCell ref="H8:I8"/>
    <mergeCell ref="A9:G9"/>
    <mergeCell ref="H9:I9"/>
    <mergeCell ref="A23:G23"/>
    <mergeCell ref="A15:G15"/>
    <mergeCell ref="A14:G14"/>
    <mergeCell ref="H14:I14"/>
    <mergeCell ref="H15:I15"/>
    <mergeCell ref="A16:G16"/>
    <mergeCell ref="H16:I16"/>
    <mergeCell ref="H23:I23"/>
    <mergeCell ref="A12:G12"/>
    <mergeCell ref="H12:I12"/>
    <mergeCell ref="A13:G13"/>
    <mergeCell ref="H13:I13"/>
    <mergeCell ref="H29:I29"/>
    <mergeCell ref="A39:G39"/>
    <mergeCell ref="H39:I39"/>
    <mergeCell ref="A36:G36"/>
    <mergeCell ref="H36:I36"/>
    <mergeCell ref="A30:G30"/>
    <mergeCell ref="H30:I30"/>
    <mergeCell ref="A33:G33"/>
    <mergeCell ref="H33:I33"/>
    <mergeCell ref="A32:G32"/>
    <mergeCell ref="H32:I32"/>
    <mergeCell ref="H35:I35"/>
    <mergeCell ref="A37:G37"/>
    <mergeCell ref="H37:I37"/>
    <mergeCell ref="A31:G31"/>
    <mergeCell ref="A34:G34"/>
    <mergeCell ref="A44:C44"/>
    <mergeCell ref="G44:I44"/>
    <mergeCell ref="A42:G42"/>
    <mergeCell ref="H42:I42"/>
    <mergeCell ref="A41:G41"/>
    <mergeCell ref="H41:I41"/>
    <mergeCell ref="H34:I34"/>
    <mergeCell ref="A35:G35"/>
    <mergeCell ref="A40:G40"/>
    <mergeCell ref="H40:I40"/>
    <mergeCell ref="A38:G38"/>
    <mergeCell ref="H38:I38"/>
    <mergeCell ref="A28:G28"/>
    <mergeCell ref="A24:G24"/>
    <mergeCell ref="H24:I24"/>
    <mergeCell ref="A25:G25"/>
    <mergeCell ref="H25:I25"/>
    <mergeCell ref="A27:G27"/>
    <mergeCell ref="H27:I27"/>
    <mergeCell ref="A26:G26"/>
    <mergeCell ref="H26:I26"/>
    <mergeCell ref="H28:I2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8" workbookViewId="0">
      <selection activeCell="H38" sqref="H38"/>
    </sheetView>
  </sheetViews>
  <sheetFormatPr defaultRowHeight="15" x14ac:dyDescent="0.25"/>
  <sheetData>
    <row r="1" spans="1:9" ht="18.75" x14ac:dyDescent="0.3">
      <c r="A1" s="86" t="s">
        <v>41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143" t="s">
        <v>75</v>
      </c>
      <c r="B4" s="144"/>
      <c r="C4" s="144"/>
      <c r="D4" s="144"/>
      <c r="E4" s="144"/>
      <c r="F4" s="144"/>
      <c r="G4" s="145"/>
      <c r="H4" s="90">
        <v>106268.55</v>
      </c>
      <c r="I4" s="91"/>
    </row>
    <row r="5" spans="1:9" x14ac:dyDescent="0.25">
      <c r="A5" s="6"/>
      <c r="B5" s="7"/>
      <c r="C5" s="7"/>
      <c r="D5" s="7"/>
      <c r="E5" s="7"/>
      <c r="F5" s="7"/>
      <c r="G5" s="8"/>
      <c r="H5" s="14"/>
      <c r="I5" s="15"/>
    </row>
    <row r="6" spans="1:9" x14ac:dyDescent="0.25">
      <c r="A6" s="6" t="s">
        <v>79</v>
      </c>
      <c r="B6" s="7"/>
      <c r="C6" s="7"/>
      <c r="D6" s="7"/>
      <c r="E6" s="7"/>
      <c r="F6" s="7"/>
      <c r="G6" s="8"/>
      <c r="H6" s="9">
        <v>3660</v>
      </c>
      <c r="I6" s="10"/>
    </row>
    <row r="7" spans="1:9" x14ac:dyDescent="0.25">
      <c r="A7" s="55" t="s">
        <v>55</v>
      </c>
      <c r="B7" s="56"/>
      <c r="C7" s="56"/>
      <c r="D7" s="56"/>
      <c r="E7" s="56"/>
      <c r="F7" s="56"/>
      <c r="G7" s="57"/>
      <c r="H7" s="157">
        <v>1620</v>
      </c>
      <c r="I7" s="158"/>
    </row>
    <row r="8" spans="1:9" ht="15.75" thickBot="1" x14ac:dyDescent="0.3">
      <c r="A8" s="14"/>
      <c r="B8" s="92"/>
      <c r="C8" s="92"/>
      <c r="D8" s="92"/>
      <c r="E8" s="92"/>
      <c r="F8" s="92"/>
      <c r="G8" s="15"/>
      <c r="H8" s="14"/>
      <c r="I8" s="15"/>
    </row>
    <row r="9" spans="1:9" ht="15.75" thickBot="1" x14ac:dyDescent="0.3">
      <c r="A9" s="50" t="s">
        <v>105</v>
      </c>
      <c r="B9" s="51"/>
      <c r="C9" s="51"/>
      <c r="D9" s="51"/>
      <c r="E9" s="51"/>
      <c r="F9" s="51"/>
      <c r="G9" s="52"/>
      <c r="H9" s="64">
        <f>H10+H11+H12+H13+H14+H16+H17+H20+H21+H22+H23+H24+H25+H26+H18</f>
        <v>53676.17</v>
      </c>
      <c r="I9" s="109"/>
    </row>
    <row r="10" spans="1:9" x14ac:dyDescent="0.25">
      <c r="A10" s="66" t="s">
        <v>61</v>
      </c>
      <c r="B10" s="67"/>
      <c r="C10" s="67"/>
      <c r="D10" s="67"/>
      <c r="E10" s="67"/>
      <c r="F10" s="67"/>
      <c r="G10" s="68"/>
      <c r="H10" s="99">
        <v>0</v>
      </c>
      <c r="I10" s="100"/>
    </row>
    <row r="11" spans="1:9" x14ac:dyDescent="0.25">
      <c r="A11" s="55" t="s">
        <v>5</v>
      </c>
      <c r="B11" s="56"/>
      <c r="C11" s="56"/>
      <c r="D11" s="56"/>
      <c r="E11" s="56"/>
      <c r="F11" s="56"/>
      <c r="G11" s="57"/>
      <c r="H11" s="58"/>
      <c r="I11" s="59"/>
    </row>
    <row r="12" spans="1:9" x14ac:dyDescent="0.25">
      <c r="A12" s="55" t="s">
        <v>6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7</v>
      </c>
      <c r="B13" s="56"/>
      <c r="C13" s="56"/>
      <c r="D13" s="56"/>
      <c r="E13" s="56"/>
      <c r="F13" s="56"/>
      <c r="G13" s="57"/>
      <c r="H13" s="58">
        <v>656.15</v>
      </c>
      <c r="I13" s="59"/>
    </row>
    <row r="14" spans="1:9" x14ac:dyDescent="0.25">
      <c r="A14" s="60" t="s">
        <v>8</v>
      </c>
      <c r="B14" s="61"/>
      <c r="C14" s="61"/>
      <c r="D14" s="61"/>
      <c r="E14" s="61"/>
      <c r="F14" s="61"/>
      <c r="G14" s="62"/>
      <c r="H14" s="58"/>
      <c r="I14" s="59"/>
    </row>
    <row r="15" spans="1:9" x14ac:dyDescent="0.25">
      <c r="A15" s="60"/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55" t="s">
        <v>10</v>
      </c>
      <c r="B16" s="56"/>
      <c r="C16" s="56"/>
      <c r="D16" s="56"/>
      <c r="E16" s="56"/>
      <c r="F16" s="56"/>
      <c r="G16" s="57"/>
      <c r="H16" s="58"/>
      <c r="I16" s="59"/>
    </row>
    <row r="17" spans="1:9" x14ac:dyDescent="0.25">
      <c r="A17" s="83" t="s">
        <v>0</v>
      </c>
      <c r="B17" s="84"/>
      <c r="C17" s="84"/>
      <c r="D17" s="84"/>
      <c r="E17" s="84"/>
      <c r="F17" s="84"/>
      <c r="G17" s="85"/>
      <c r="H17" s="58"/>
      <c r="I17" s="59"/>
    </row>
    <row r="18" spans="1:9" x14ac:dyDescent="0.25">
      <c r="A18" s="22" t="s">
        <v>54</v>
      </c>
      <c r="B18" s="23"/>
      <c r="C18" s="23"/>
      <c r="D18" s="23"/>
      <c r="E18" s="23"/>
      <c r="F18" s="23"/>
      <c r="G18" s="24"/>
      <c r="H18" s="20">
        <v>1279.25</v>
      </c>
      <c r="I18" s="21"/>
    </row>
    <row r="19" spans="1:9" x14ac:dyDescent="0.25">
      <c r="A19" s="78" t="s">
        <v>11</v>
      </c>
      <c r="B19" s="79"/>
      <c r="C19" s="79"/>
      <c r="D19" s="79"/>
      <c r="E19" s="79"/>
      <c r="F19" s="79"/>
      <c r="G19" s="80"/>
      <c r="H19" s="81"/>
      <c r="I19" s="82"/>
    </row>
    <row r="20" spans="1:9" x14ac:dyDescent="0.25">
      <c r="A20" s="22" t="s">
        <v>12</v>
      </c>
      <c r="B20" s="23"/>
      <c r="C20" s="23"/>
      <c r="D20" s="23"/>
      <c r="E20" s="23"/>
      <c r="F20" s="23"/>
      <c r="G20" s="24"/>
      <c r="H20" s="74">
        <v>1446.76</v>
      </c>
      <c r="I20" s="75"/>
    </row>
    <row r="21" spans="1:9" x14ac:dyDescent="0.25">
      <c r="A21" s="22" t="s">
        <v>18</v>
      </c>
      <c r="B21" s="23"/>
      <c r="C21" s="23"/>
      <c r="D21" s="23"/>
      <c r="E21" s="23"/>
      <c r="F21" s="23"/>
      <c r="G21" s="24"/>
      <c r="H21" s="20"/>
      <c r="I21" s="21"/>
    </row>
    <row r="22" spans="1:9" x14ac:dyDescent="0.25">
      <c r="A22" s="22" t="s">
        <v>19</v>
      </c>
      <c r="B22" s="23"/>
      <c r="C22" s="23"/>
      <c r="D22" s="23"/>
      <c r="E22" s="23"/>
      <c r="F22" s="23"/>
      <c r="G22" s="24"/>
      <c r="H22" s="32"/>
      <c r="I22" s="33"/>
    </row>
    <row r="23" spans="1:9" x14ac:dyDescent="0.25">
      <c r="A23" s="22" t="s">
        <v>13</v>
      </c>
      <c r="B23" s="23"/>
      <c r="C23" s="23"/>
      <c r="D23" s="23"/>
      <c r="E23" s="23"/>
      <c r="F23" s="23"/>
      <c r="G23" s="24"/>
      <c r="H23" s="74">
        <v>9233.5499999999993</v>
      </c>
      <c r="I23" s="75"/>
    </row>
    <row r="24" spans="1:9" x14ac:dyDescent="0.25">
      <c r="A24" s="22" t="s">
        <v>52</v>
      </c>
      <c r="B24" s="23"/>
      <c r="C24" s="23"/>
      <c r="D24" s="23"/>
      <c r="E24" s="23"/>
      <c r="F24" s="23"/>
      <c r="G24" s="24"/>
      <c r="H24" s="20">
        <v>30724.18</v>
      </c>
      <c r="I24" s="21"/>
    </row>
    <row r="25" spans="1:9" x14ac:dyDescent="0.25">
      <c r="A25" s="22" t="s">
        <v>14</v>
      </c>
      <c r="B25" s="23"/>
      <c r="C25" s="23"/>
      <c r="D25" s="23"/>
      <c r="E25" s="23"/>
      <c r="F25" s="23"/>
      <c r="G25" s="24"/>
      <c r="H25" s="32">
        <v>9432.32</v>
      </c>
      <c r="I25" s="33"/>
    </row>
    <row r="26" spans="1:9" ht="15.75" thickBot="1" x14ac:dyDescent="0.3">
      <c r="A26" s="42" t="s">
        <v>51</v>
      </c>
      <c r="B26" s="43"/>
      <c r="C26" s="43"/>
      <c r="D26" s="43"/>
      <c r="E26" s="43"/>
      <c r="F26" s="43"/>
      <c r="G26" s="44"/>
      <c r="H26" s="45">
        <v>903.96</v>
      </c>
      <c r="I26" s="46"/>
    </row>
    <row r="27" spans="1:9" s="3" customFormat="1" ht="15.75" thickBot="1" x14ac:dyDescent="0.3">
      <c r="A27" s="50" t="s">
        <v>106</v>
      </c>
      <c r="B27" s="51"/>
      <c r="C27" s="51"/>
      <c r="D27" s="51"/>
      <c r="E27" s="51"/>
      <c r="F27" s="51"/>
      <c r="G27" s="52"/>
      <c r="H27" s="64">
        <v>69968.5</v>
      </c>
      <c r="I27" s="130"/>
    </row>
    <row r="28" spans="1:9" ht="15.75" thickBot="1" x14ac:dyDescent="0.3">
      <c r="A28" s="47"/>
      <c r="B28" s="48"/>
      <c r="C28" s="48"/>
      <c r="D28" s="48"/>
      <c r="E28" s="48"/>
      <c r="F28" s="48"/>
      <c r="G28" s="49"/>
      <c r="H28" s="47"/>
      <c r="I28" s="49"/>
    </row>
    <row r="29" spans="1:9" ht="15.75" thickBot="1" x14ac:dyDescent="0.3">
      <c r="A29" s="34" t="s">
        <v>67</v>
      </c>
      <c r="B29" s="35"/>
      <c r="C29" s="35"/>
      <c r="D29" s="35"/>
      <c r="E29" s="35"/>
      <c r="F29" s="35"/>
      <c r="G29" s="36"/>
      <c r="H29" s="47"/>
      <c r="I29" s="49"/>
    </row>
    <row r="30" spans="1:9" ht="15.75" thickBot="1" x14ac:dyDescent="0.3">
      <c r="A30" s="34" t="s">
        <v>15</v>
      </c>
      <c r="B30" s="35"/>
      <c r="C30" s="35"/>
      <c r="D30" s="35"/>
      <c r="E30" s="35"/>
      <c r="F30" s="35"/>
      <c r="G30" s="36"/>
      <c r="H30" s="165">
        <f>H9+H29</f>
        <v>53676.17</v>
      </c>
      <c r="I30" s="166"/>
    </row>
    <row r="31" spans="1:9" x14ac:dyDescent="0.25">
      <c r="A31" s="39"/>
      <c r="B31" s="40"/>
      <c r="C31" s="40"/>
      <c r="D31" s="40"/>
      <c r="E31" s="40"/>
      <c r="F31" s="40"/>
      <c r="G31" s="41"/>
      <c r="H31" s="122"/>
      <c r="I31" s="124"/>
    </row>
    <row r="32" spans="1:9" x14ac:dyDescent="0.25">
      <c r="A32" s="6" t="s">
        <v>76</v>
      </c>
      <c r="B32" s="7"/>
      <c r="C32" s="7"/>
      <c r="D32" s="7"/>
      <c r="E32" s="7"/>
      <c r="F32" s="7"/>
      <c r="G32" s="8"/>
      <c r="H32" s="9">
        <f>H4+H9-H27</f>
        <v>89976.22</v>
      </c>
      <c r="I32" s="15"/>
    </row>
    <row r="33" spans="1:9" x14ac:dyDescent="0.25">
      <c r="A33" s="6" t="s">
        <v>116</v>
      </c>
      <c r="B33" s="7"/>
      <c r="C33" s="7"/>
      <c r="D33" s="7"/>
      <c r="E33" s="7"/>
      <c r="F33" s="7"/>
      <c r="G33" s="8"/>
      <c r="H33" s="150">
        <f>H6-H7+H29</f>
        <v>2040</v>
      </c>
      <c r="I33" s="151"/>
    </row>
    <row r="34" spans="1:9" x14ac:dyDescent="0.25">
      <c r="A34" s="14"/>
      <c r="B34" s="92"/>
      <c r="C34" s="92"/>
      <c r="D34" s="92"/>
      <c r="E34" s="92"/>
      <c r="F34" s="92"/>
      <c r="G34" s="15"/>
      <c r="H34" s="14"/>
      <c r="I34" s="15"/>
    </row>
    <row r="35" spans="1:9" x14ac:dyDescent="0.25">
      <c r="A35" s="17" t="s">
        <v>16</v>
      </c>
      <c r="B35" s="18"/>
      <c r="C35" s="18"/>
      <c r="D35" s="18"/>
      <c r="E35" s="18"/>
      <c r="F35" s="18"/>
      <c r="G35" s="19"/>
      <c r="H35" s="93"/>
      <c r="I35" s="94"/>
    </row>
    <row r="36" spans="1:9" x14ac:dyDescent="0.25">
      <c r="A36" s="22" t="s">
        <v>17</v>
      </c>
      <c r="B36" s="23"/>
      <c r="C36" s="23"/>
      <c r="D36" s="23"/>
      <c r="E36" s="23"/>
      <c r="F36" s="23"/>
      <c r="G36" s="24"/>
      <c r="H36" s="150">
        <v>10</v>
      </c>
      <c r="I36" s="151"/>
    </row>
    <row r="37" spans="1:9" ht="15.75" thickBot="1" x14ac:dyDescent="0.3">
      <c r="A37" s="27" t="s">
        <v>56</v>
      </c>
      <c r="B37" s="28"/>
      <c r="C37" s="28"/>
      <c r="D37" s="28"/>
      <c r="E37" s="28"/>
      <c r="F37" s="28"/>
      <c r="G37" s="29"/>
      <c r="H37" s="203">
        <f>H9/H27*H36</f>
        <v>7.6714764501168373</v>
      </c>
      <c r="I37" s="204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2">
    <mergeCell ref="A27:G27"/>
    <mergeCell ref="H27:I27"/>
    <mergeCell ref="A41:C41"/>
    <mergeCell ref="G41:I41"/>
    <mergeCell ref="A34:G34"/>
    <mergeCell ref="H34:I34"/>
    <mergeCell ref="A35:G35"/>
    <mergeCell ref="H35:I35"/>
    <mergeCell ref="A36:G36"/>
    <mergeCell ref="H36:I36"/>
    <mergeCell ref="A32:G32"/>
    <mergeCell ref="H32:I32"/>
    <mergeCell ref="A33:G33"/>
    <mergeCell ref="H33:I33"/>
    <mergeCell ref="A37:G37"/>
    <mergeCell ref="H37:I37"/>
    <mergeCell ref="A30:G30"/>
    <mergeCell ref="H30:I30"/>
    <mergeCell ref="A31:G31"/>
    <mergeCell ref="H31:I31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9:G19"/>
    <mergeCell ref="H19:I19"/>
    <mergeCell ref="H18:I18"/>
    <mergeCell ref="A18:G18"/>
    <mergeCell ref="A20:G20"/>
    <mergeCell ref="H20:I20"/>
    <mergeCell ref="A9:G9"/>
    <mergeCell ref="H9:I9"/>
    <mergeCell ref="A10:G10"/>
    <mergeCell ref="H10:I10"/>
    <mergeCell ref="A11:G11"/>
    <mergeCell ref="H11:I11"/>
    <mergeCell ref="A12:G12"/>
    <mergeCell ref="A16:G16"/>
    <mergeCell ref="H16:I16"/>
    <mergeCell ref="A17:G17"/>
    <mergeCell ref="H17:I17"/>
    <mergeCell ref="H12:I12"/>
    <mergeCell ref="A13:G13"/>
    <mergeCell ref="H13:I13"/>
    <mergeCell ref="A14:G15"/>
    <mergeCell ref="H14:I15"/>
    <mergeCell ref="A7:G7"/>
    <mergeCell ref="H7:I7"/>
    <mergeCell ref="A8:G8"/>
    <mergeCell ref="H8:I8"/>
    <mergeCell ref="A6:G6"/>
    <mergeCell ref="H6:I6"/>
    <mergeCell ref="A5:G5"/>
    <mergeCell ref="H5:I5"/>
    <mergeCell ref="A1:I1"/>
    <mergeCell ref="C2:F2"/>
    <mergeCell ref="A3:G3"/>
    <mergeCell ref="H3:I3"/>
    <mergeCell ref="H4:I4"/>
    <mergeCell ref="A4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27" sqref="H27:I27"/>
    </sheetView>
  </sheetViews>
  <sheetFormatPr defaultRowHeight="15" x14ac:dyDescent="0.25"/>
  <sheetData>
    <row r="1" spans="1:9" ht="18.75" x14ac:dyDescent="0.3">
      <c r="A1" s="86" t="s">
        <v>42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8"/>
      <c r="H3" s="88" t="s">
        <v>3</v>
      </c>
      <c r="I3" s="89"/>
    </row>
    <row r="4" spans="1:9" x14ac:dyDescent="0.25">
      <c r="A4" s="71" t="s">
        <v>84</v>
      </c>
      <c r="B4" s="72"/>
      <c r="C4" s="72"/>
      <c r="D4" s="72"/>
      <c r="E4" s="72"/>
      <c r="F4" s="72"/>
      <c r="G4" s="73"/>
      <c r="H4" s="207">
        <v>165332.22</v>
      </c>
      <c r="I4" s="208"/>
    </row>
    <row r="5" spans="1:9" x14ac:dyDescent="0.25">
      <c r="A5" s="14"/>
      <c r="B5" s="92"/>
      <c r="C5" s="92"/>
      <c r="D5" s="92"/>
      <c r="E5" s="92"/>
      <c r="F5" s="92"/>
      <c r="G5" s="15"/>
      <c r="H5" s="150"/>
      <c r="I5" s="151"/>
    </row>
    <row r="6" spans="1:9" x14ac:dyDescent="0.25">
      <c r="A6" s="11" t="s">
        <v>79</v>
      </c>
      <c r="B6" s="12"/>
      <c r="C6" s="12"/>
      <c r="D6" s="12"/>
      <c r="E6" s="12"/>
      <c r="F6" s="12"/>
      <c r="G6" s="13"/>
      <c r="H6" s="14">
        <v>52519.86</v>
      </c>
      <c r="I6" s="15"/>
    </row>
    <row r="7" spans="1:9" x14ac:dyDescent="0.25">
      <c r="A7" s="55" t="s">
        <v>1</v>
      </c>
      <c r="B7" s="56"/>
      <c r="C7" s="56"/>
      <c r="D7" s="56"/>
      <c r="E7" s="56"/>
      <c r="F7" s="56"/>
      <c r="G7" s="57"/>
      <c r="H7" s="58">
        <v>7661.5</v>
      </c>
      <c r="I7" s="59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4020</v>
      </c>
      <c r="I8" s="75"/>
    </row>
    <row r="9" spans="1:9" ht="15.75" thickBot="1" x14ac:dyDescent="0.3">
      <c r="A9" s="14"/>
      <c r="B9" s="92"/>
      <c r="C9" s="92"/>
      <c r="D9" s="92"/>
      <c r="E9" s="92"/>
      <c r="F9" s="92"/>
      <c r="G9" s="15"/>
      <c r="H9" s="20"/>
      <c r="I9" s="21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H11+H12+H13+H14+H15+H17+H18+H20+H21+H22+H23+H24+H25+H26+H27+H19</f>
        <v>68343.13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7"/>
      <c r="H11" s="99">
        <v>0</v>
      </c>
      <c r="I11" s="10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131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132"/>
      <c r="H19" s="74">
        <v>904.5</v>
      </c>
      <c r="I19" s="75"/>
    </row>
    <row r="20" spans="1:9" x14ac:dyDescent="0.25">
      <c r="A20" s="78" t="s">
        <v>11</v>
      </c>
      <c r="B20" s="79"/>
      <c r="C20" s="79"/>
      <c r="D20" s="79"/>
      <c r="E20" s="79"/>
      <c r="F20" s="79"/>
      <c r="G20" s="79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3"/>
      <c r="H21" s="74">
        <v>3306.88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3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3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3"/>
      <c r="H24" s="20">
        <v>11697.87</v>
      </c>
      <c r="I24" s="21"/>
    </row>
    <row r="25" spans="1:9" x14ac:dyDescent="0.25">
      <c r="A25" s="22" t="s">
        <v>52</v>
      </c>
      <c r="B25" s="23"/>
      <c r="C25" s="23"/>
      <c r="D25" s="23"/>
      <c r="E25" s="23"/>
      <c r="F25" s="23"/>
      <c r="G25" s="23"/>
      <c r="H25" s="20">
        <v>38924.080000000002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3"/>
      <c r="H26" s="32">
        <v>11949.69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3"/>
      <c r="H27" s="81">
        <v>903.96</v>
      </c>
      <c r="I27" s="82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56556.72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37">
        <v>0</v>
      </c>
      <c r="I30" s="38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5"/>
      <c r="H31" s="165">
        <f>H10+H30</f>
        <v>68343.13</v>
      </c>
      <c r="I31" s="166"/>
    </row>
    <row r="32" spans="1:9" x14ac:dyDescent="0.25">
      <c r="A32" s="39"/>
      <c r="B32" s="40"/>
      <c r="C32" s="40"/>
      <c r="D32" s="40"/>
      <c r="E32" s="40"/>
      <c r="F32" s="40"/>
      <c r="G32" s="40"/>
      <c r="H32" s="39"/>
      <c r="I32" s="41"/>
    </row>
    <row r="33" spans="1:9" x14ac:dyDescent="0.25">
      <c r="A33" s="6" t="s">
        <v>86</v>
      </c>
      <c r="B33" s="7"/>
      <c r="C33" s="7"/>
      <c r="D33" s="7"/>
      <c r="E33" s="7"/>
      <c r="F33" s="7"/>
      <c r="G33" s="7"/>
      <c r="H33" s="9">
        <f>H4+H10-H28</f>
        <v>177118.63</v>
      </c>
      <c r="I33" s="15"/>
    </row>
    <row r="34" spans="1:9" x14ac:dyDescent="0.25">
      <c r="A34" s="6" t="s">
        <v>115</v>
      </c>
      <c r="B34" s="7"/>
      <c r="C34" s="7"/>
      <c r="D34" s="7"/>
      <c r="E34" s="7"/>
      <c r="F34" s="7"/>
      <c r="G34" s="7"/>
      <c r="H34" s="9">
        <f>H6-H7-H8+H30</f>
        <v>40838.36</v>
      </c>
      <c r="I34" s="10"/>
    </row>
    <row r="35" spans="1:9" x14ac:dyDescent="0.25">
      <c r="A35" s="71"/>
      <c r="B35" s="72"/>
      <c r="C35" s="72"/>
      <c r="D35" s="72"/>
      <c r="E35" s="72"/>
      <c r="F35" s="72"/>
      <c r="G35" s="159"/>
      <c r="H35" s="14"/>
      <c r="I35" s="15"/>
    </row>
    <row r="36" spans="1:9" x14ac:dyDescent="0.25">
      <c r="A36" s="55" t="s">
        <v>16</v>
      </c>
      <c r="B36" s="56"/>
      <c r="C36" s="56"/>
      <c r="D36" s="56"/>
      <c r="E36" s="56"/>
      <c r="F36" s="56"/>
      <c r="G36" s="132"/>
      <c r="H36" s="58"/>
      <c r="I36" s="59"/>
    </row>
    <row r="37" spans="1:9" x14ac:dyDescent="0.25">
      <c r="A37" s="22" t="s">
        <v>17</v>
      </c>
      <c r="B37" s="23"/>
      <c r="C37" s="23"/>
      <c r="D37" s="23"/>
      <c r="E37" s="23"/>
      <c r="F37" s="23"/>
      <c r="G37" s="23"/>
      <c r="H37" s="9">
        <v>7.5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8"/>
      <c r="H38" s="203">
        <f>H10/H28*H37</f>
        <v>9.0629986144882526</v>
      </c>
      <c r="I38" s="204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41:C41"/>
    <mergeCell ref="G41:I41"/>
    <mergeCell ref="A9:G9"/>
    <mergeCell ref="H9:I9"/>
    <mergeCell ref="H19:I19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A29:G29"/>
    <mergeCell ref="H29:I29"/>
    <mergeCell ref="H35:I35"/>
    <mergeCell ref="A32:G32"/>
    <mergeCell ref="H32:I32"/>
    <mergeCell ref="A33:G33"/>
    <mergeCell ref="H33:I33"/>
    <mergeCell ref="A34:G34"/>
    <mergeCell ref="H34:I34"/>
    <mergeCell ref="A26:G26"/>
    <mergeCell ref="H26:I26"/>
    <mergeCell ref="A27:G27"/>
    <mergeCell ref="H27:I27"/>
    <mergeCell ref="A30:G30"/>
    <mergeCell ref="H30:I30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H13:I13"/>
    <mergeCell ref="A14:G14"/>
    <mergeCell ref="H14:I14"/>
    <mergeCell ref="A15:G16"/>
    <mergeCell ref="H15:I16"/>
    <mergeCell ref="A8:G8"/>
    <mergeCell ref="H8:I8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4" sqref="H4:I4"/>
    </sheetView>
  </sheetViews>
  <sheetFormatPr defaultRowHeight="15" x14ac:dyDescent="0.25"/>
  <sheetData>
    <row r="1" spans="1:9" ht="18.75" x14ac:dyDescent="0.3">
      <c r="A1" s="86" t="s">
        <v>43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8"/>
      <c r="H3" s="88" t="s">
        <v>3</v>
      </c>
      <c r="I3" s="89"/>
    </row>
    <row r="4" spans="1:9" x14ac:dyDescent="0.25">
      <c r="A4" s="6" t="s">
        <v>84</v>
      </c>
      <c r="B4" s="7"/>
      <c r="C4" s="7"/>
      <c r="D4" s="7"/>
      <c r="E4" s="7"/>
      <c r="F4" s="7"/>
      <c r="G4" s="7"/>
      <c r="H4" s="207">
        <v>107547.3</v>
      </c>
      <c r="I4" s="208"/>
    </row>
    <row r="5" spans="1:9" x14ac:dyDescent="0.25">
      <c r="A5" s="14"/>
      <c r="B5" s="92"/>
      <c r="C5" s="92"/>
      <c r="D5" s="92"/>
      <c r="E5" s="92"/>
      <c r="F5" s="92"/>
      <c r="G5" s="15"/>
      <c r="H5" s="14"/>
      <c r="I5" s="15"/>
    </row>
    <row r="6" spans="1:9" x14ac:dyDescent="0.25">
      <c r="A6" s="6" t="s">
        <v>79</v>
      </c>
      <c r="B6" s="7"/>
      <c r="C6" s="7"/>
      <c r="D6" s="7"/>
      <c r="E6" s="7"/>
      <c r="F6" s="7"/>
      <c r="G6" s="8"/>
      <c r="H6" s="14">
        <v>63940.94</v>
      </c>
      <c r="I6" s="15"/>
    </row>
    <row r="7" spans="1:9" x14ac:dyDescent="0.25">
      <c r="A7" s="200" t="s">
        <v>1</v>
      </c>
      <c r="B7" s="201"/>
      <c r="C7" s="201"/>
      <c r="D7" s="201"/>
      <c r="E7" s="201"/>
      <c r="F7" s="201"/>
      <c r="G7" s="202"/>
      <c r="H7" s="209">
        <v>3578.69</v>
      </c>
      <c r="I7" s="210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157">
        <v>4620</v>
      </c>
      <c r="I8" s="158"/>
    </row>
    <row r="9" spans="1:9" ht="15.75" thickBot="1" x14ac:dyDescent="0.3">
      <c r="A9" s="14"/>
      <c r="B9" s="92"/>
      <c r="C9" s="92"/>
      <c r="D9" s="92"/>
      <c r="E9" s="92"/>
      <c r="F9" s="92"/>
      <c r="G9" s="15"/>
      <c r="H9" s="14"/>
      <c r="I9" s="15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H11+H12+H13+H14+H15+H17+H18+H20+H21+H22+H23+H24+H25+H26+H27+H19</f>
        <v>39211.119999999995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7"/>
      <c r="H11" s="69">
        <v>655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131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132"/>
      <c r="H19" s="74">
        <v>1161</v>
      </c>
      <c r="I19" s="75"/>
    </row>
    <row r="20" spans="1:9" x14ac:dyDescent="0.25">
      <c r="A20" s="78" t="s">
        <v>11</v>
      </c>
      <c r="B20" s="79"/>
      <c r="C20" s="79"/>
      <c r="D20" s="79"/>
      <c r="E20" s="79"/>
      <c r="F20" s="79"/>
      <c r="G20" s="79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3"/>
      <c r="H21" s="74">
        <v>1653.44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3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3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3"/>
      <c r="H24" s="74">
        <v>6390.3</v>
      </c>
      <c r="I24" s="75"/>
    </row>
    <row r="25" spans="1:9" x14ac:dyDescent="0.25">
      <c r="A25" s="22" t="s">
        <v>52</v>
      </c>
      <c r="B25" s="23"/>
      <c r="C25" s="23"/>
      <c r="D25" s="23"/>
      <c r="E25" s="23"/>
      <c r="F25" s="23"/>
      <c r="G25" s="23"/>
      <c r="H25" s="20">
        <v>21263.41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3"/>
      <c r="H26" s="32">
        <v>6527.86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3"/>
      <c r="H27" s="81">
        <v>903.96</v>
      </c>
      <c r="I27" s="82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64">
        <v>31047.21</v>
      </c>
      <c r="I28" s="130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37">
        <v>0</v>
      </c>
      <c r="I30" s="38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5"/>
      <c r="H31" s="165">
        <f>H10+H30</f>
        <v>39211.119999999995</v>
      </c>
      <c r="I31" s="166"/>
    </row>
    <row r="32" spans="1:9" x14ac:dyDescent="0.25">
      <c r="A32" s="39"/>
      <c r="B32" s="40"/>
      <c r="C32" s="40"/>
      <c r="D32" s="40"/>
      <c r="E32" s="40"/>
      <c r="F32" s="40"/>
      <c r="G32" s="40"/>
      <c r="H32" s="39"/>
      <c r="I32" s="41"/>
    </row>
    <row r="33" spans="1:9" x14ac:dyDescent="0.25">
      <c r="A33" s="6" t="s">
        <v>86</v>
      </c>
      <c r="B33" s="7"/>
      <c r="C33" s="7"/>
      <c r="D33" s="7"/>
      <c r="E33" s="7"/>
      <c r="F33" s="7"/>
      <c r="G33" s="7"/>
      <c r="H33" s="9">
        <f>H4+H10-H28</f>
        <v>115711.20999999999</v>
      </c>
      <c r="I33" s="15"/>
    </row>
    <row r="34" spans="1:9" x14ac:dyDescent="0.25">
      <c r="A34" s="11" t="s">
        <v>95</v>
      </c>
      <c r="B34" s="12"/>
      <c r="C34" s="12"/>
      <c r="D34" s="12"/>
      <c r="E34" s="12"/>
      <c r="F34" s="12"/>
      <c r="G34" s="12"/>
      <c r="H34" s="194">
        <f>H6-H7-H8+H30</f>
        <v>55742.25</v>
      </c>
      <c r="I34" s="211"/>
    </row>
    <row r="35" spans="1:9" x14ac:dyDescent="0.25">
      <c r="A35" s="71"/>
      <c r="B35" s="72"/>
      <c r="C35" s="72"/>
      <c r="D35" s="72"/>
      <c r="E35" s="72"/>
      <c r="F35" s="72"/>
      <c r="G35" s="159"/>
      <c r="H35" s="14"/>
      <c r="I35" s="15"/>
    </row>
    <row r="36" spans="1:9" x14ac:dyDescent="0.25">
      <c r="A36" s="55" t="s">
        <v>16</v>
      </c>
      <c r="B36" s="56"/>
      <c r="C36" s="56"/>
      <c r="D36" s="56"/>
      <c r="E36" s="56"/>
      <c r="F36" s="56"/>
      <c r="G36" s="132"/>
      <c r="H36" s="58"/>
      <c r="I36" s="59"/>
    </row>
    <row r="37" spans="1:9" x14ac:dyDescent="0.25">
      <c r="A37" s="22" t="s">
        <v>17</v>
      </c>
      <c r="B37" s="23"/>
      <c r="C37" s="23"/>
      <c r="D37" s="23"/>
      <c r="E37" s="23"/>
      <c r="F37" s="23"/>
      <c r="G37" s="23"/>
      <c r="H37" s="9">
        <v>9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8"/>
      <c r="H38" s="203">
        <f>H10/H28*H37</f>
        <v>11.366563372360995</v>
      </c>
      <c r="I38" s="204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41:C41"/>
    <mergeCell ref="G41:I41"/>
    <mergeCell ref="H19:I19"/>
    <mergeCell ref="A8:G8"/>
    <mergeCell ref="H8:I8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H35:I35"/>
    <mergeCell ref="A32:G32"/>
    <mergeCell ref="H32:I32"/>
    <mergeCell ref="A33:G33"/>
    <mergeCell ref="H33:I33"/>
    <mergeCell ref="A34:G34"/>
    <mergeCell ref="H34:I34"/>
    <mergeCell ref="A26:G26"/>
    <mergeCell ref="H26:I26"/>
    <mergeCell ref="A27:G27"/>
    <mergeCell ref="H27:I27"/>
    <mergeCell ref="A30:G30"/>
    <mergeCell ref="H30:I30"/>
    <mergeCell ref="A29:G29"/>
    <mergeCell ref="H29:I29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H13:I13"/>
    <mergeCell ref="A14:G14"/>
    <mergeCell ref="H14:I14"/>
    <mergeCell ref="A15:G16"/>
    <mergeCell ref="H15:I16"/>
    <mergeCell ref="A9:G9"/>
    <mergeCell ref="H9:I9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A6:G6"/>
    <mergeCell ref="A5:G5"/>
    <mergeCell ref="H5:I5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39" sqref="H39"/>
    </sheetView>
  </sheetViews>
  <sheetFormatPr defaultRowHeight="15" x14ac:dyDescent="0.25"/>
  <sheetData>
    <row r="1" spans="1:9" ht="18.75" x14ac:dyDescent="0.3">
      <c r="A1" s="86" t="s">
        <v>44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8"/>
      <c r="H3" s="88" t="s">
        <v>3</v>
      </c>
      <c r="I3" s="89"/>
    </row>
    <row r="4" spans="1:9" x14ac:dyDescent="0.25">
      <c r="A4" s="6" t="s">
        <v>84</v>
      </c>
      <c r="B4" s="7"/>
      <c r="C4" s="7"/>
      <c r="D4" s="7"/>
      <c r="E4" s="7"/>
      <c r="F4" s="7"/>
      <c r="G4" s="7"/>
      <c r="H4" s="90">
        <v>318304.7</v>
      </c>
      <c r="I4" s="91"/>
    </row>
    <row r="5" spans="1:9" x14ac:dyDescent="0.25">
      <c r="A5" s="32"/>
      <c r="B5" s="164"/>
      <c r="C5" s="164"/>
      <c r="D5" s="164"/>
      <c r="E5" s="164"/>
      <c r="F5" s="164"/>
      <c r="G5" s="164"/>
      <c r="H5" s="14"/>
      <c r="I5" s="15"/>
    </row>
    <row r="6" spans="1:9" x14ac:dyDescent="0.25">
      <c r="A6" s="159" t="s">
        <v>72</v>
      </c>
      <c r="B6" s="7"/>
      <c r="C6" s="7"/>
      <c r="D6" s="7"/>
      <c r="E6" s="7"/>
      <c r="F6" s="7"/>
      <c r="G6" s="7"/>
      <c r="H6" s="137">
        <v>46258.54</v>
      </c>
      <c r="I6" s="129"/>
    </row>
    <row r="7" spans="1:9" x14ac:dyDescent="0.25">
      <c r="A7" s="55" t="s">
        <v>1</v>
      </c>
      <c r="B7" s="56"/>
      <c r="C7" s="56"/>
      <c r="D7" s="56"/>
      <c r="E7" s="56"/>
      <c r="F7" s="56"/>
      <c r="G7" s="132"/>
      <c r="H7" s="58">
        <v>21798.78</v>
      </c>
      <c r="I7" s="59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20" t="s">
        <v>33</v>
      </c>
      <c r="I8" s="21"/>
    </row>
    <row r="9" spans="1:9" ht="15.75" thickBot="1" x14ac:dyDescent="0.3">
      <c r="A9" s="14"/>
      <c r="B9" s="92"/>
      <c r="C9" s="92"/>
      <c r="D9" s="92"/>
      <c r="E9" s="92"/>
      <c r="F9" s="92"/>
      <c r="G9" s="92"/>
      <c r="H9" s="20"/>
      <c r="I9" s="21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H11+H12+H13+H14+H15+H17+H18+H20+H21+H22+H23+H24+H25+H26+H27+H19</f>
        <v>107627.78000000001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7"/>
      <c r="H11" s="99">
        <v>4395</v>
      </c>
      <c r="I11" s="10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131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132"/>
      <c r="H19" s="74">
        <v>924</v>
      </c>
      <c r="I19" s="75"/>
    </row>
    <row r="20" spans="1:9" x14ac:dyDescent="0.25">
      <c r="A20" s="78" t="s">
        <v>11</v>
      </c>
      <c r="B20" s="79"/>
      <c r="C20" s="79"/>
      <c r="D20" s="79"/>
      <c r="E20" s="79"/>
      <c r="F20" s="79"/>
      <c r="G20" s="79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3"/>
      <c r="H21" s="74">
        <v>3823.58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3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3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3"/>
      <c r="H24" s="74">
        <v>18120.3</v>
      </c>
      <c r="I24" s="75"/>
    </row>
    <row r="25" spans="1:9" x14ac:dyDescent="0.25">
      <c r="A25" s="22" t="s">
        <v>52</v>
      </c>
      <c r="B25" s="23"/>
      <c r="C25" s="23"/>
      <c r="D25" s="23"/>
      <c r="E25" s="23"/>
      <c r="F25" s="23"/>
      <c r="G25" s="23"/>
      <c r="H25" s="20">
        <v>60294.41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3"/>
      <c r="H26" s="190">
        <v>18510.38</v>
      </c>
      <c r="I26" s="191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3"/>
      <c r="H27" s="81">
        <v>903.96</v>
      </c>
      <c r="I27" s="82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108070.02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37">
        <v>0</v>
      </c>
      <c r="I30" s="89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5"/>
      <c r="H31" s="165">
        <f>H10+H30</f>
        <v>107627.78000000001</v>
      </c>
      <c r="I31" s="166"/>
    </row>
    <row r="32" spans="1:9" x14ac:dyDescent="0.25">
      <c r="A32" s="39"/>
      <c r="B32" s="40"/>
      <c r="C32" s="40"/>
      <c r="D32" s="40"/>
      <c r="E32" s="40"/>
      <c r="F32" s="40"/>
      <c r="G32" s="40"/>
      <c r="H32" s="39"/>
      <c r="I32" s="41"/>
    </row>
    <row r="33" spans="1:9" x14ac:dyDescent="0.25">
      <c r="A33" s="6" t="s">
        <v>86</v>
      </c>
      <c r="B33" s="7"/>
      <c r="C33" s="7"/>
      <c r="D33" s="7"/>
      <c r="E33" s="7"/>
      <c r="F33" s="7"/>
      <c r="G33" s="7"/>
      <c r="H33" s="9">
        <f>H4+H10-H28</f>
        <v>317862.46000000002</v>
      </c>
      <c r="I33" s="10"/>
    </row>
    <row r="34" spans="1:9" x14ac:dyDescent="0.25">
      <c r="A34" s="6" t="s">
        <v>109</v>
      </c>
      <c r="B34" s="7"/>
      <c r="C34" s="7"/>
      <c r="D34" s="7"/>
      <c r="E34" s="7"/>
      <c r="F34" s="7"/>
      <c r="G34" s="7"/>
      <c r="H34" s="9">
        <f>H6+H7-H30</f>
        <v>68057.320000000007</v>
      </c>
      <c r="I34" s="10"/>
    </row>
    <row r="35" spans="1:9" x14ac:dyDescent="0.25">
      <c r="A35" s="71"/>
      <c r="B35" s="72"/>
      <c r="C35" s="72"/>
      <c r="D35" s="72"/>
      <c r="E35" s="72"/>
      <c r="F35" s="72"/>
      <c r="G35" s="159"/>
      <c r="H35" s="14"/>
      <c r="I35" s="15"/>
    </row>
    <row r="36" spans="1:9" x14ac:dyDescent="0.25">
      <c r="A36" s="55" t="s">
        <v>16</v>
      </c>
      <c r="B36" s="56"/>
      <c r="C36" s="56"/>
      <c r="D36" s="56"/>
      <c r="E36" s="56"/>
      <c r="F36" s="56"/>
      <c r="G36" s="132"/>
      <c r="H36" s="58"/>
      <c r="I36" s="59"/>
    </row>
    <row r="37" spans="1:9" x14ac:dyDescent="0.25">
      <c r="A37" s="22" t="s">
        <v>17</v>
      </c>
      <c r="B37" s="23"/>
      <c r="C37" s="23"/>
      <c r="D37" s="23"/>
      <c r="E37" s="23"/>
      <c r="F37" s="23"/>
      <c r="G37" s="23"/>
      <c r="H37" s="9">
        <v>10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8"/>
      <c r="H38" s="95">
        <f>H10/H28*H37</f>
        <v>9.959078382700401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38:G38"/>
    <mergeCell ref="H38:I38"/>
    <mergeCell ref="A41:C41"/>
    <mergeCell ref="G41:I41"/>
    <mergeCell ref="A35:G35"/>
    <mergeCell ref="H35:I35"/>
    <mergeCell ref="A36:G36"/>
    <mergeCell ref="H36:I36"/>
    <mergeCell ref="A37:G37"/>
    <mergeCell ref="H37:I37"/>
    <mergeCell ref="A33:G33"/>
    <mergeCell ref="H33:I33"/>
    <mergeCell ref="H34:I34"/>
    <mergeCell ref="A34:G34"/>
    <mergeCell ref="A31:G31"/>
    <mergeCell ref="H31:I31"/>
    <mergeCell ref="A32:G32"/>
    <mergeCell ref="H32:I32"/>
    <mergeCell ref="A29:G29"/>
    <mergeCell ref="H29:I29"/>
    <mergeCell ref="A30:G30"/>
    <mergeCell ref="H30:I30"/>
    <mergeCell ref="A25:G25"/>
    <mergeCell ref="H25:I25"/>
    <mergeCell ref="A26:G26"/>
    <mergeCell ref="H26:I26"/>
    <mergeCell ref="A27:G27"/>
    <mergeCell ref="H27:I27"/>
    <mergeCell ref="A28:G28"/>
    <mergeCell ref="H28:I28"/>
    <mergeCell ref="A22:G22"/>
    <mergeCell ref="H22:I22"/>
    <mergeCell ref="A23:G23"/>
    <mergeCell ref="H23:I23"/>
    <mergeCell ref="A24:G24"/>
    <mergeCell ref="H24:I24"/>
    <mergeCell ref="A18:G18"/>
    <mergeCell ref="H18:I18"/>
    <mergeCell ref="A20:G20"/>
    <mergeCell ref="H20:I20"/>
    <mergeCell ref="A21:G21"/>
    <mergeCell ref="H21:I21"/>
    <mergeCell ref="H19:I19"/>
    <mergeCell ref="A19:G19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A7:G7"/>
    <mergeCell ref="H7:I7"/>
    <mergeCell ref="A9:G9"/>
    <mergeCell ref="H9:I9"/>
    <mergeCell ref="A8:G8"/>
    <mergeCell ref="H8:I8"/>
    <mergeCell ref="A6:G6"/>
    <mergeCell ref="A1:I1"/>
    <mergeCell ref="C2:F2"/>
    <mergeCell ref="A3:G3"/>
    <mergeCell ref="H3:I3"/>
    <mergeCell ref="A5:G5"/>
    <mergeCell ref="H5:I5"/>
    <mergeCell ref="A4:G4"/>
    <mergeCell ref="H4:I4"/>
    <mergeCell ref="H6:I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H33" sqref="H33:I33"/>
    </sheetView>
  </sheetViews>
  <sheetFormatPr defaultRowHeight="15" x14ac:dyDescent="0.25"/>
  <sheetData>
    <row r="1" spans="1:9" ht="18.75" x14ac:dyDescent="0.3">
      <c r="A1" s="86" t="s">
        <v>45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6" t="s">
        <v>97</v>
      </c>
      <c r="B4" s="7"/>
      <c r="C4" s="7"/>
      <c r="D4" s="7"/>
      <c r="E4" s="7"/>
      <c r="F4" s="7"/>
      <c r="G4" s="8"/>
      <c r="H4" s="214">
        <v>172606.66</v>
      </c>
      <c r="I4" s="215"/>
    </row>
    <row r="5" spans="1:9" x14ac:dyDescent="0.25">
      <c r="A5" s="71"/>
      <c r="B5" s="72"/>
      <c r="C5" s="72"/>
      <c r="D5" s="72"/>
      <c r="E5" s="72"/>
      <c r="F5" s="72"/>
      <c r="G5" s="73"/>
      <c r="H5" s="58"/>
      <c r="I5" s="59"/>
    </row>
    <row r="6" spans="1:9" x14ac:dyDescent="0.25">
      <c r="A6" s="6" t="s">
        <v>99</v>
      </c>
      <c r="B6" s="7"/>
      <c r="C6" s="7"/>
      <c r="D6" s="7"/>
      <c r="E6" s="7"/>
      <c r="F6" s="7"/>
      <c r="G6" s="8"/>
      <c r="H6" s="194">
        <v>12180</v>
      </c>
      <c r="I6" s="211"/>
    </row>
    <row r="7" spans="1:9" x14ac:dyDescent="0.25">
      <c r="A7" s="55" t="s">
        <v>55</v>
      </c>
      <c r="B7" s="56"/>
      <c r="C7" s="56"/>
      <c r="D7" s="56"/>
      <c r="E7" s="56"/>
      <c r="F7" s="56"/>
      <c r="G7" s="57"/>
      <c r="H7" s="74">
        <v>5340</v>
      </c>
      <c r="I7" s="75"/>
    </row>
    <row r="8" spans="1:9" ht="15.75" thickBot="1" x14ac:dyDescent="0.3">
      <c r="A8" s="14"/>
      <c r="B8" s="92"/>
      <c r="C8" s="92"/>
      <c r="D8" s="92"/>
      <c r="E8" s="92"/>
      <c r="F8" s="92"/>
      <c r="G8" s="15"/>
      <c r="H8" s="20"/>
      <c r="I8" s="21"/>
    </row>
    <row r="9" spans="1:9" ht="15.75" thickBot="1" x14ac:dyDescent="0.3">
      <c r="A9" s="50" t="s">
        <v>105</v>
      </c>
      <c r="B9" s="51"/>
      <c r="C9" s="51"/>
      <c r="D9" s="51"/>
      <c r="E9" s="51"/>
      <c r="F9" s="51"/>
      <c r="G9" s="52"/>
      <c r="H9" s="64">
        <f>H10+H11+H12+H13+H14+H16+H17+H19+H20+H21+H22+H23+H24+H25+H26+H18</f>
        <v>85773.87000000001</v>
      </c>
      <c r="I9" s="109"/>
    </row>
    <row r="10" spans="1:9" x14ac:dyDescent="0.25">
      <c r="A10" s="66" t="s">
        <v>61</v>
      </c>
      <c r="B10" s="67"/>
      <c r="C10" s="67"/>
      <c r="D10" s="67"/>
      <c r="E10" s="67"/>
      <c r="F10" s="67"/>
      <c r="G10" s="68"/>
      <c r="H10" s="69">
        <v>0</v>
      </c>
      <c r="I10" s="70"/>
    </row>
    <row r="11" spans="1:9" x14ac:dyDescent="0.25">
      <c r="A11" s="55" t="s">
        <v>5</v>
      </c>
      <c r="B11" s="56"/>
      <c r="C11" s="56"/>
      <c r="D11" s="56"/>
      <c r="E11" s="56"/>
      <c r="F11" s="56"/>
      <c r="G11" s="57"/>
      <c r="H11" s="58"/>
      <c r="I11" s="59"/>
    </row>
    <row r="12" spans="1:9" x14ac:dyDescent="0.25">
      <c r="A12" s="55" t="s">
        <v>6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7</v>
      </c>
      <c r="B13" s="56"/>
      <c r="C13" s="56"/>
      <c r="D13" s="56"/>
      <c r="E13" s="56"/>
      <c r="F13" s="56"/>
      <c r="G13" s="57"/>
      <c r="H13" s="58">
        <v>656.15</v>
      </c>
      <c r="I13" s="59"/>
    </row>
    <row r="14" spans="1:9" x14ac:dyDescent="0.25">
      <c r="A14" s="60" t="s">
        <v>8</v>
      </c>
      <c r="B14" s="61"/>
      <c r="C14" s="61"/>
      <c r="D14" s="61"/>
      <c r="E14" s="61"/>
      <c r="F14" s="61"/>
      <c r="G14" s="62"/>
      <c r="H14" s="58"/>
      <c r="I14" s="59"/>
    </row>
    <row r="15" spans="1:9" x14ac:dyDescent="0.25">
      <c r="A15" s="60"/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55" t="s">
        <v>10</v>
      </c>
      <c r="B16" s="56"/>
      <c r="C16" s="56"/>
      <c r="D16" s="56"/>
      <c r="E16" s="56"/>
      <c r="F16" s="56"/>
      <c r="G16" s="57"/>
      <c r="H16" s="58"/>
      <c r="I16" s="59"/>
    </row>
    <row r="17" spans="1:9" x14ac:dyDescent="0.25">
      <c r="A17" s="83" t="s">
        <v>0</v>
      </c>
      <c r="B17" s="84"/>
      <c r="C17" s="84"/>
      <c r="D17" s="84"/>
      <c r="E17" s="84"/>
      <c r="F17" s="84"/>
      <c r="G17" s="85"/>
      <c r="H17" s="58"/>
      <c r="I17" s="59"/>
    </row>
    <row r="18" spans="1:9" x14ac:dyDescent="0.25">
      <c r="A18" s="22" t="s">
        <v>54</v>
      </c>
      <c r="B18" s="23"/>
      <c r="C18" s="23"/>
      <c r="D18" s="23"/>
      <c r="E18" s="23"/>
      <c r="F18" s="23"/>
      <c r="G18" s="24"/>
      <c r="H18" s="20">
        <v>1041.5999999999999</v>
      </c>
      <c r="I18" s="21"/>
    </row>
    <row r="19" spans="1:9" x14ac:dyDescent="0.25">
      <c r="A19" s="78" t="s">
        <v>11</v>
      </c>
      <c r="B19" s="79"/>
      <c r="C19" s="79"/>
      <c r="D19" s="79"/>
      <c r="E19" s="79"/>
      <c r="F19" s="79"/>
      <c r="G19" s="80"/>
      <c r="H19" s="81"/>
      <c r="I19" s="82"/>
    </row>
    <row r="20" spans="1:9" x14ac:dyDescent="0.25">
      <c r="A20" s="22" t="s">
        <v>12</v>
      </c>
      <c r="B20" s="23"/>
      <c r="C20" s="23"/>
      <c r="D20" s="23"/>
      <c r="E20" s="23"/>
      <c r="F20" s="23"/>
      <c r="G20" s="24"/>
      <c r="H20" s="74">
        <v>2996.86</v>
      </c>
      <c r="I20" s="75"/>
    </row>
    <row r="21" spans="1:9" x14ac:dyDescent="0.25">
      <c r="A21" s="22" t="s">
        <v>18</v>
      </c>
      <c r="B21" s="23"/>
      <c r="C21" s="23"/>
      <c r="D21" s="23"/>
      <c r="E21" s="23"/>
      <c r="F21" s="23"/>
      <c r="G21" s="24"/>
      <c r="H21" s="20"/>
      <c r="I21" s="21"/>
    </row>
    <row r="22" spans="1:9" x14ac:dyDescent="0.25">
      <c r="A22" s="22" t="s">
        <v>19</v>
      </c>
      <c r="B22" s="23"/>
      <c r="C22" s="23"/>
      <c r="D22" s="23"/>
      <c r="E22" s="23"/>
      <c r="F22" s="23"/>
      <c r="G22" s="24"/>
      <c r="H22" s="32"/>
      <c r="I22" s="33"/>
    </row>
    <row r="23" spans="1:9" x14ac:dyDescent="0.25">
      <c r="A23" s="22" t="s">
        <v>13</v>
      </c>
      <c r="B23" s="23"/>
      <c r="C23" s="23"/>
      <c r="D23" s="23"/>
      <c r="E23" s="23"/>
      <c r="F23" s="23"/>
      <c r="G23" s="24"/>
      <c r="H23" s="74">
        <v>14988.9</v>
      </c>
      <c r="I23" s="75"/>
    </row>
    <row r="24" spans="1:9" x14ac:dyDescent="0.25">
      <c r="A24" s="22" t="s">
        <v>52</v>
      </c>
      <c r="B24" s="23"/>
      <c r="C24" s="23"/>
      <c r="D24" s="23"/>
      <c r="E24" s="23"/>
      <c r="F24" s="23"/>
      <c r="G24" s="24"/>
      <c r="H24" s="20">
        <v>49874.83</v>
      </c>
      <c r="I24" s="21"/>
    </row>
    <row r="25" spans="1:9" x14ac:dyDescent="0.25">
      <c r="A25" s="22" t="s">
        <v>14</v>
      </c>
      <c r="B25" s="23"/>
      <c r="C25" s="23"/>
      <c r="D25" s="23"/>
      <c r="E25" s="23"/>
      <c r="F25" s="23"/>
      <c r="G25" s="24"/>
      <c r="H25" s="32">
        <v>15311.57</v>
      </c>
      <c r="I25" s="33"/>
    </row>
    <row r="26" spans="1:9" ht="15.75" thickBot="1" x14ac:dyDescent="0.3">
      <c r="A26" s="42" t="s">
        <v>51</v>
      </c>
      <c r="B26" s="43"/>
      <c r="C26" s="43"/>
      <c r="D26" s="43"/>
      <c r="E26" s="43"/>
      <c r="F26" s="43"/>
      <c r="G26" s="44"/>
      <c r="H26" s="45">
        <v>903.96</v>
      </c>
      <c r="I26" s="46"/>
    </row>
    <row r="27" spans="1:9" ht="15.75" thickBot="1" x14ac:dyDescent="0.3">
      <c r="A27" s="50" t="s">
        <v>106</v>
      </c>
      <c r="B27" s="51"/>
      <c r="C27" s="51"/>
      <c r="D27" s="51"/>
      <c r="E27" s="51"/>
      <c r="F27" s="51"/>
      <c r="G27" s="52"/>
      <c r="H27" s="64">
        <v>70881</v>
      </c>
      <c r="I27" s="130"/>
    </row>
    <row r="28" spans="1:9" ht="15.75" thickBot="1" x14ac:dyDescent="0.3">
      <c r="A28" s="47"/>
      <c r="B28" s="48"/>
      <c r="C28" s="48"/>
      <c r="D28" s="48"/>
      <c r="E28" s="48"/>
      <c r="F28" s="48"/>
      <c r="G28" s="49"/>
      <c r="H28" s="47"/>
      <c r="I28" s="49"/>
    </row>
    <row r="29" spans="1:9" ht="15.75" thickBot="1" x14ac:dyDescent="0.3">
      <c r="A29" s="34" t="s">
        <v>67</v>
      </c>
      <c r="B29" s="35"/>
      <c r="C29" s="35"/>
      <c r="D29" s="35"/>
      <c r="E29" s="35"/>
      <c r="F29" s="35"/>
      <c r="G29" s="36"/>
      <c r="H29" s="88">
        <v>0</v>
      </c>
      <c r="I29" s="89"/>
    </row>
    <row r="30" spans="1:9" ht="15.75" thickBot="1" x14ac:dyDescent="0.3">
      <c r="A30" s="34" t="s">
        <v>15</v>
      </c>
      <c r="B30" s="35"/>
      <c r="C30" s="35"/>
      <c r="D30" s="35"/>
      <c r="E30" s="35"/>
      <c r="F30" s="35"/>
      <c r="G30" s="36"/>
      <c r="H30" s="37">
        <f>H9+H29</f>
        <v>85773.87000000001</v>
      </c>
      <c r="I30" s="38"/>
    </row>
    <row r="31" spans="1:9" x14ac:dyDescent="0.25">
      <c r="A31" s="39"/>
      <c r="B31" s="40"/>
      <c r="C31" s="40"/>
      <c r="D31" s="40"/>
      <c r="E31" s="40"/>
      <c r="F31" s="40"/>
      <c r="G31" s="41"/>
      <c r="H31" s="122"/>
      <c r="I31" s="124"/>
    </row>
    <row r="32" spans="1:9" x14ac:dyDescent="0.25">
      <c r="A32" s="6" t="s">
        <v>98</v>
      </c>
      <c r="B32" s="7"/>
      <c r="C32" s="7"/>
      <c r="D32" s="7"/>
      <c r="E32" s="7"/>
      <c r="F32" s="7"/>
      <c r="G32" s="8"/>
      <c r="H32" s="9">
        <f>H4+H9-H27</f>
        <v>187499.53000000003</v>
      </c>
      <c r="I32" s="15"/>
    </row>
    <row r="33" spans="1:9" x14ac:dyDescent="0.25">
      <c r="A33" s="6" t="s">
        <v>111</v>
      </c>
      <c r="B33" s="7"/>
      <c r="C33" s="7"/>
      <c r="D33" s="7"/>
      <c r="E33" s="7"/>
      <c r="F33" s="7"/>
      <c r="G33" s="7"/>
      <c r="H33" s="25">
        <f>H6+H7-H29</f>
        <v>17520</v>
      </c>
      <c r="I33" s="104"/>
    </row>
    <row r="34" spans="1:9" x14ac:dyDescent="0.25">
      <c r="A34" s="14"/>
      <c r="B34" s="92"/>
      <c r="C34" s="92"/>
      <c r="D34" s="92"/>
      <c r="E34" s="92"/>
      <c r="F34" s="92"/>
      <c r="G34" s="15"/>
      <c r="H34" s="14"/>
      <c r="I34" s="15"/>
    </row>
    <row r="35" spans="1:9" x14ac:dyDescent="0.25">
      <c r="A35" s="55" t="s">
        <v>16</v>
      </c>
      <c r="B35" s="56"/>
      <c r="C35" s="56"/>
      <c r="D35" s="56"/>
      <c r="E35" s="56"/>
      <c r="F35" s="56"/>
      <c r="G35" s="57"/>
      <c r="H35" s="93"/>
      <c r="I35" s="94"/>
    </row>
    <row r="36" spans="1:9" x14ac:dyDescent="0.25">
      <c r="A36" s="22" t="s">
        <v>17</v>
      </c>
      <c r="B36" s="23"/>
      <c r="C36" s="23"/>
      <c r="D36" s="23"/>
      <c r="E36" s="23"/>
      <c r="F36" s="23"/>
      <c r="G36" s="24"/>
      <c r="H36" s="212">
        <v>8</v>
      </c>
      <c r="I36" s="213"/>
    </row>
    <row r="37" spans="1:9" ht="15.75" thickBot="1" x14ac:dyDescent="0.3">
      <c r="A37" s="42" t="s">
        <v>56</v>
      </c>
      <c r="B37" s="43"/>
      <c r="C37" s="43"/>
      <c r="D37" s="43"/>
      <c r="E37" s="43"/>
      <c r="F37" s="43"/>
      <c r="G37" s="43"/>
      <c r="H37" s="192">
        <f>H9/H27*H36</f>
        <v>9.6808871206670339</v>
      </c>
      <c r="I37" s="193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2">
    <mergeCell ref="A5:G5"/>
    <mergeCell ref="H5:I5"/>
    <mergeCell ref="A1:I1"/>
    <mergeCell ref="C2:F2"/>
    <mergeCell ref="A3:G3"/>
    <mergeCell ref="H3:I3"/>
    <mergeCell ref="A4:G4"/>
    <mergeCell ref="H4:I4"/>
    <mergeCell ref="H6:I6"/>
    <mergeCell ref="A6:G6"/>
    <mergeCell ref="A8:G8"/>
    <mergeCell ref="H8:I8"/>
    <mergeCell ref="A7:G7"/>
    <mergeCell ref="H7:I7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A27:G27"/>
    <mergeCell ref="H27:I27"/>
    <mergeCell ref="H17:I17"/>
    <mergeCell ref="A19:G19"/>
    <mergeCell ref="H19:I19"/>
    <mergeCell ref="A20:G20"/>
    <mergeCell ref="H20:I20"/>
    <mergeCell ref="A18:G18"/>
    <mergeCell ref="H18:I18"/>
    <mergeCell ref="A21:G21"/>
    <mergeCell ref="H21:I21"/>
    <mergeCell ref="A22:G22"/>
    <mergeCell ref="H22:I22"/>
    <mergeCell ref="H9:I9"/>
    <mergeCell ref="A10:G10"/>
    <mergeCell ref="H10:I10"/>
    <mergeCell ref="A11:G11"/>
    <mergeCell ref="H11:I11"/>
    <mergeCell ref="A9:G9"/>
    <mergeCell ref="A26:G26"/>
    <mergeCell ref="H26:I26"/>
    <mergeCell ref="A28:G28"/>
    <mergeCell ref="H28:I28"/>
    <mergeCell ref="A29:G29"/>
    <mergeCell ref="H29:I29"/>
    <mergeCell ref="A23:G23"/>
    <mergeCell ref="H23:I23"/>
    <mergeCell ref="A24:G24"/>
    <mergeCell ref="H24:I24"/>
    <mergeCell ref="A25:G25"/>
    <mergeCell ref="H25:I25"/>
    <mergeCell ref="A41:C41"/>
    <mergeCell ref="G41:I41"/>
    <mergeCell ref="A33:G33"/>
    <mergeCell ref="H33:I33"/>
    <mergeCell ref="A35:G35"/>
    <mergeCell ref="H35:I35"/>
    <mergeCell ref="A36:G36"/>
    <mergeCell ref="H36:I36"/>
    <mergeCell ref="A34:G34"/>
    <mergeCell ref="H34:I34"/>
    <mergeCell ref="A32:G32"/>
    <mergeCell ref="H32:I32"/>
    <mergeCell ref="A37:G37"/>
    <mergeCell ref="H37:I37"/>
    <mergeCell ref="A30:G30"/>
    <mergeCell ref="H30:I30"/>
    <mergeCell ref="A31:G31"/>
    <mergeCell ref="H31:I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8" workbookViewId="0">
      <selection activeCell="Q39" sqref="Q39"/>
    </sheetView>
  </sheetViews>
  <sheetFormatPr defaultRowHeight="15" x14ac:dyDescent="0.25"/>
  <sheetData>
    <row r="1" spans="1:9" ht="18.75" x14ac:dyDescent="0.3">
      <c r="A1" s="86" t="s">
        <v>46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8"/>
      <c r="H3" s="106" t="s">
        <v>3</v>
      </c>
      <c r="I3" s="107"/>
    </row>
    <row r="4" spans="1:9" x14ac:dyDescent="0.25">
      <c r="A4" s="71" t="s">
        <v>103</v>
      </c>
      <c r="B4" s="72"/>
      <c r="C4" s="72"/>
      <c r="D4" s="72"/>
      <c r="E4" s="72"/>
      <c r="F4" s="72"/>
      <c r="G4" s="159"/>
      <c r="H4" s="90">
        <v>115419.95</v>
      </c>
      <c r="I4" s="91"/>
    </row>
    <row r="5" spans="1:9" x14ac:dyDescent="0.25">
      <c r="A5" s="20"/>
      <c r="B5" s="63"/>
      <c r="C5" s="63"/>
      <c r="D5" s="63"/>
      <c r="E5" s="63"/>
      <c r="F5" s="63"/>
      <c r="G5" s="63"/>
      <c r="H5" s="58"/>
      <c r="I5" s="59"/>
    </row>
    <row r="6" spans="1:9" x14ac:dyDescent="0.25">
      <c r="A6" s="6" t="s">
        <v>72</v>
      </c>
      <c r="B6" s="7"/>
      <c r="C6" s="7"/>
      <c r="D6" s="7"/>
      <c r="E6" s="7"/>
      <c r="F6" s="7"/>
      <c r="G6" s="7"/>
      <c r="H6" s="14">
        <v>151620.44</v>
      </c>
      <c r="I6" s="15"/>
    </row>
    <row r="7" spans="1:9" x14ac:dyDescent="0.25">
      <c r="A7" s="200" t="s">
        <v>1</v>
      </c>
      <c r="B7" s="201"/>
      <c r="C7" s="201"/>
      <c r="D7" s="201"/>
      <c r="E7" s="201"/>
      <c r="F7" s="201"/>
      <c r="G7" s="201"/>
      <c r="H7" s="20">
        <v>22287.66</v>
      </c>
      <c r="I7" s="21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4740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132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H11+H12+H13+H14+H15+H17+H18+H20+H21+H22+H23+H24+H25+H26+H27+H19</f>
        <v>101652.22</v>
      </c>
      <c r="I10" s="148"/>
    </row>
    <row r="11" spans="1:9" x14ac:dyDescent="0.25">
      <c r="A11" s="66" t="s">
        <v>61</v>
      </c>
      <c r="B11" s="67"/>
      <c r="C11" s="67"/>
      <c r="D11" s="67"/>
      <c r="E11" s="67"/>
      <c r="F11" s="67"/>
      <c r="G11" s="67"/>
      <c r="H11" s="69">
        <v>444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178" t="s">
        <v>0</v>
      </c>
      <c r="B18" s="179"/>
      <c r="C18" s="179"/>
      <c r="D18" s="179"/>
      <c r="E18" s="179"/>
      <c r="F18" s="179"/>
      <c r="G18" s="220"/>
      <c r="H18" s="181"/>
      <c r="I18" s="182"/>
    </row>
    <row r="19" spans="1:9" x14ac:dyDescent="0.25">
      <c r="A19" s="55" t="s">
        <v>54</v>
      </c>
      <c r="B19" s="56"/>
      <c r="C19" s="56"/>
      <c r="D19" s="56"/>
      <c r="E19" s="56"/>
      <c r="F19" s="56"/>
      <c r="G19" s="132"/>
      <c r="H19" s="218">
        <v>1190</v>
      </c>
      <c r="I19" s="219"/>
    </row>
    <row r="20" spans="1:9" x14ac:dyDescent="0.25">
      <c r="A20" s="183" t="s">
        <v>11</v>
      </c>
      <c r="B20" s="184"/>
      <c r="C20" s="184"/>
      <c r="D20" s="184"/>
      <c r="E20" s="184"/>
      <c r="F20" s="184"/>
      <c r="G20" s="184"/>
      <c r="H20" s="172"/>
      <c r="I20" s="173"/>
    </row>
    <row r="21" spans="1:9" x14ac:dyDescent="0.25">
      <c r="A21" s="22" t="s">
        <v>12</v>
      </c>
      <c r="B21" s="23"/>
      <c r="C21" s="23"/>
      <c r="D21" s="23"/>
      <c r="E21" s="23"/>
      <c r="F21" s="23"/>
      <c r="G21" s="23"/>
      <c r="H21" s="186">
        <v>4391.95</v>
      </c>
      <c r="I21" s="187"/>
    </row>
    <row r="22" spans="1:9" x14ac:dyDescent="0.25">
      <c r="A22" s="22" t="s">
        <v>18</v>
      </c>
      <c r="B22" s="23"/>
      <c r="C22" s="23"/>
      <c r="D22" s="23"/>
      <c r="E22" s="23"/>
      <c r="F22" s="23"/>
      <c r="G22" s="23"/>
      <c r="H22" s="172"/>
      <c r="I22" s="173"/>
    </row>
    <row r="23" spans="1:9" x14ac:dyDescent="0.25">
      <c r="A23" s="22" t="s">
        <v>19</v>
      </c>
      <c r="B23" s="23"/>
      <c r="C23" s="23"/>
      <c r="D23" s="23"/>
      <c r="E23" s="23"/>
      <c r="F23" s="23"/>
      <c r="G23" s="23"/>
      <c r="H23" s="172"/>
      <c r="I23" s="173"/>
    </row>
    <row r="24" spans="1:9" x14ac:dyDescent="0.25">
      <c r="A24" s="22" t="s">
        <v>13</v>
      </c>
      <c r="B24" s="23"/>
      <c r="C24" s="23"/>
      <c r="D24" s="23"/>
      <c r="E24" s="23"/>
      <c r="F24" s="23"/>
      <c r="G24" s="23"/>
      <c r="H24" s="172">
        <v>17585.82</v>
      </c>
      <c r="I24" s="173"/>
    </row>
    <row r="25" spans="1:9" x14ac:dyDescent="0.25">
      <c r="A25" s="22" t="s">
        <v>52</v>
      </c>
      <c r="B25" s="23"/>
      <c r="C25" s="23"/>
      <c r="D25" s="23"/>
      <c r="E25" s="23"/>
      <c r="F25" s="23"/>
      <c r="G25" s="23"/>
      <c r="H25" s="176">
        <v>58515.95</v>
      </c>
      <c r="I25" s="177"/>
    </row>
    <row r="26" spans="1:9" x14ac:dyDescent="0.25">
      <c r="A26" s="22" t="s">
        <v>14</v>
      </c>
      <c r="B26" s="23"/>
      <c r="C26" s="23"/>
      <c r="D26" s="23"/>
      <c r="E26" s="23"/>
      <c r="F26" s="23"/>
      <c r="G26" s="23"/>
      <c r="H26" s="176">
        <v>17964.39</v>
      </c>
      <c r="I26" s="177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3"/>
      <c r="H27" s="81">
        <v>903.96</v>
      </c>
      <c r="I27" s="82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84601.64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216"/>
      <c r="I29" s="217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37">
        <f>H31+H32</f>
        <v>13900</v>
      </c>
      <c r="I30" s="38"/>
    </row>
    <row r="31" spans="1:9" ht="15.75" thickBot="1" x14ac:dyDescent="0.3">
      <c r="A31" s="228" t="s">
        <v>125</v>
      </c>
      <c r="B31" s="229"/>
      <c r="C31" s="229"/>
      <c r="D31" s="229"/>
      <c r="E31" s="229"/>
      <c r="F31" s="229"/>
      <c r="G31" s="230"/>
      <c r="H31" s="231">
        <v>6900</v>
      </c>
      <c r="I31" s="232"/>
    </row>
    <row r="32" spans="1:9" ht="15.75" thickBot="1" x14ac:dyDescent="0.3">
      <c r="A32" s="228" t="s">
        <v>126</v>
      </c>
      <c r="B32" s="229"/>
      <c r="C32" s="229"/>
      <c r="D32" s="229"/>
      <c r="E32" s="229"/>
      <c r="F32" s="229"/>
      <c r="G32" s="230"/>
      <c r="H32" s="231">
        <v>7000</v>
      </c>
      <c r="I32" s="232"/>
    </row>
    <row r="33" spans="1:9" ht="15.75" thickBot="1" x14ac:dyDescent="0.3">
      <c r="A33" s="34" t="s">
        <v>15</v>
      </c>
      <c r="B33" s="35"/>
      <c r="C33" s="35"/>
      <c r="D33" s="35"/>
      <c r="E33" s="35"/>
      <c r="F33" s="35"/>
      <c r="G33" s="35"/>
      <c r="H33" s="37">
        <f>H10+H30</f>
        <v>115552.22</v>
      </c>
      <c r="I33" s="89"/>
    </row>
    <row r="34" spans="1:9" x14ac:dyDescent="0.25">
      <c r="A34" s="90"/>
      <c r="B34" s="140"/>
      <c r="C34" s="140"/>
      <c r="D34" s="140"/>
      <c r="E34" s="140"/>
      <c r="F34" s="140"/>
      <c r="G34" s="140"/>
      <c r="H34" s="39"/>
      <c r="I34" s="41"/>
    </row>
    <row r="35" spans="1:9" x14ac:dyDescent="0.25">
      <c r="A35" s="71" t="s">
        <v>104</v>
      </c>
      <c r="B35" s="72"/>
      <c r="C35" s="72"/>
      <c r="D35" s="72"/>
      <c r="E35" s="72"/>
      <c r="F35" s="72"/>
      <c r="G35" s="159"/>
      <c r="H35" s="9">
        <f>H4+H10-H28</f>
        <v>132470.52999999997</v>
      </c>
      <c r="I35" s="15"/>
    </row>
    <row r="36" spans="1:9" x14ac:dyDescent="0.25">
      <c r="A36" s="6" t="s">
        <v>109</v>
      </c>
      <c r="B36" s="7"/>
      <c r="C36" s="7"/>
      <c r="D36" s="7"/>
      <c r="E36" s="7"/>
      <c r="F36" s="7"/>
      <c r="G36" s="7"/>
      <c r="H36" s="9">
        <f>H6+H7+H8-H30</f>
        <v>164748.1</v>
      </c>
      <c r="I36" s="15"/>
    </row>
    <row r="37" spans="1:9" x14ac:dyDescent="0.25">
      <c r="A37" s="167"/>
      <c r="B37" s="168"/>
      <c r="C37" s="168"/>
      <c r="D37" s="168"/>
      <c r="E37" s="168"/>
      <c r="F37" s="168"/>
      <c r="G37" s="168"/>
      <c r="H37" s="20"/>
      <c r="I37" s="21"/>
    </row>
    <row r="38" spans="1:9" x14ac:dyDescent="0.25">
      <c r="A38" s="71" t="s">
        <v>16</v>
      </c>
      <c r="B38" s="72"/>
      <c r="C38" s="72"/>
      <c r="D38" s="72"/>
      <c r="E38" s="72"/>
      <c r="F38" s="72"/>
      <c r="G38" s="159"/>
      <c r="H38" s="58"/>
      <c r="I38" s="59"/>
    </row>
    <row r="39" spans="1:9" x14ac:dyDescent="0.25">
      <c r="A39" s="22" t="s">
        <v>17</v>
      </c>
      <c r="B39" s="23"/>
      <c r="C39" s="23"/>
      <c r="D39" s="23"/>
      <c r="E39" s="23"/>
      <c r="F39" s="23"/>
      <c r="G39" s="23"/>
      <c r="H39" s="25">
        <v>10</v>
      </c>
      <c r="I39" s="26"/>
    </row>
    <row r="40" spans="1:9" ht="15.75" thickBot="1" x14ac:dyDescent="0.3">
      <c r="A40" s="27" t="s">
        <v>60</v>
      </c>
      <c r="B40" s="28"/>
      <c r="C40" s="28"/>
      <c r="D40" s="28"/>
      <c r="E40" s="28"/>
      <c r="F40" s="28"/>
      <c r="G40" s="28"/>
      <c r="H40" s="95">
        <f>H10/H28*H39</f>
        <v>12.015395919038923</v>
      </c>
      <c r="I40" s="96"/>
    </row>
    <row r="41" spans="1:9" x14ac:dyDescent="0.25">
      <c r="H41" s="5"/>
      <c r="I41" s="5"/>
    </row>
    <row r="43" spans="1:9" x14ac:dyDescent="0.25">
      <c r="A43" s="16" t="s">
        <v>20</v>
      </c>
      <c r="B43" s="16"/>
      <c r="C43" s="16"/>
      <c r="F43" s="16" t="s">
        <v>47</v>
      </c>
      <c r="G43" s="16"/>
      <c r="H43" s="16"/>
    </row>
  </sheetData>
  <mergeCells count="78">
    <mergeCell ref="A40:G40"/>
    <mergeCell ref="H40:I40"/>
    <mergeCell ref="A43:C43"/>
    <mergeCell ref="F43:H43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9:G9"/>
    <mergeCell ref="H9:I9"/>
    <mergeCell ref="A8:G8"/>
    <mergeCell ref="H8:I8"/>
    <mergeCell ref="A14:G14"/>
    <mergeCell ref="H14:I14"/>
    <mergeCell ref="A10:G10"/>
    <mergeCell ref="H10:I10"/>
    <mergeCell ref="A15:G16"/>
    <mergeCell ref="A28:G28"/>
    <mergeCell ref="H28:I28"/>
    <mergeCell ref="A11:G11"/>
    <mergeCell ref="H11:I11"/>
    <mergeCell ref="A12:G12"/>
    <mergeCell ref="H12:I12"/>
    <mergeCell ref="A13:G13"/>
    <mergeCell ref="H13:I13"/>
    <mergeCell ref="H15:I16"/>
    <mergeCell ref="A17:G17"/>
    <mergeCell ref="H17:I17"/>
    <mergeCell ref="A18:G18"/>
    <mergeCell ref="H18:I18"/>
    <mergeCell ref="A20:G20"/>
    <mergeCell ref="H20:I20"/>
    <mergeCell ref="A21:G21"/>
    <mergeCell ref="H21:I21"/>
    <mergeCell ref="A19:G19"/>
    <mergeCell ref="H19:I19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0:G30"/>
    <mergeCell ref="H30:I30"/>
    <mergeCell ref="A31:G31"/>
    <mergeCell ref="H31:I31"/>
    <mergeCell ref="A32:G32"/>
    <mergeCell ref="H32:I32"/>
    <mergeCell ref="A29:G29"/>
    <mergeCell ref="H29:I29"/>
    <mergeCell ref="A33:G33"/>
    <mergeCell ref="H33:I33"/>
    <mergeCell ref="A38:G38"/>
    <mergeCell ref="H38:I38"/>
    <mergeCell ref="A35:G35"/>
    <mergeCell ref="H35:I35"/>
    <mergeCell ref="A36:G36"/>
    <mergeCell ref="H36:I36"/>
    <mergeCell ref="A37:G37"/>
    <mergeCell ref="H37:I37"/>
    <mergeCell ref="A34:G34"/>
    <mergeCell ref="H34:I34"/>
    <mergeCell ref="A39:G39"/>
    <mergeCell ref="H39:I3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P22" sqref="P22"/>
    </sheetView>
  </sheetViews>
  <sheetFormatPr defaultRowHeight="15" x14ac:dyDescent="0.25"/>
  <sheetData>
    <row r="1" spans="1:9" ht="18.75" x14ac:dyDescent="0.3">
      <c r="A1" s="86" t="s">
        <v>23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77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106" t="s">
        <v>3</v>
      </c>
      <c r="I3" s="107"/>
    </row>
    <row r="4" spans="1:9" x14ac:dyDescent="0.25">
      <c r="A4" s="6" t="s">
        <v>78</v>
      </c>
      <c r="B4" s="7"/>
      <c r="C4" s="7"/>
      <c r="D4" s="7"/>
      <c r="E4" s="7"/>
      <c r="F4" s="7"/>
      <c r="G4" s="8"/>
      <c r="H4" s="90">
        <v>108108.86</v>
      </c>
      <c r="I4" s="91"/>
    </row>
    <row r="5" spans="1:9" x14ac:dyDescent="0.25">
      <c r="A5" s="71"/>
      <c r="B5" s="72"/>
      <c r="C5" s="72"/>
      <c r="D5" s="72"/>
      <c r="E5" s="72"/>
      <c r="F5" s="72"/>
      <c r="G5" s="73"/>
      <c r="H5" s="58"/>
      <c r="I5" s="59"/>
    </row>
    <row r="6" spans="1:9" x14ac:dyDescent="0.25">
      <c r="A6" s="6" t="s">
        <v>79</v>
      </c>
      <c r="B6" s="7"/>
      <c r="C6" s="7"/>
      <c r="D6" s="7"/>
      <c r="E6" s="7"/>
      <c r="F6" s="7"/>
      <c r="G6" s="8"/>
      <c r="H6" s="14">
        <v>61292.38</v>
      </c>
      <c r="I6" s="15"/>
    </row>
    <row r="7" spans="1:9" x14ac:dyDescent="0.25">
      <c r="A7" s="6" t="s">
        <v>110</v>
      </c>
      <c r="B7" s="7"/>
      <c r="C7" s="7"/>
      <c r="D7" s="7"/>
      <c r="E7" s="7"/>
      <c r="F7" s="7"/>
      <c r="G7" s="8"/>
      <c r="H7" s="103">
        <v>10056.469999999999</v>
      </c>
      <c r="I7" s="104"/>
    </row>
    <row r="8" spans="1:9" x14ac:dyDescent="0.25">
      <c r="A8" s="22" t="s">
        <v>55</v>
      </c>
      <c r="B8" s="23"/>
      <c r="C8" s="23"/>
      <c r="D8" s="23"/>
      <c r="E8" s="23"/>
      <c r="F8" s="23"/>
      <c r="G8" s="24"/>
      <c r="H8" s="74">
        <v>4020</v>
      </c>
      <c r="I8" s="75"/>
    </row>
    <row r="9" spans="1:9" ht="15.75" thickBot="1" x14ac:dyDescent="0.3">
      <c r="A9" s="20"/>
      <c r="B9" s="63"/>
      <c r="C9" s="63"/>
      <c r="D9" s="63"/>
      <c r="E9" s="63"/>
      <c r="F9" s="63"/>
      <c r="G9" s="21"/>
      <c r="H9" s="20"/>
      <c r="I9" s="21"/>
    </row>
    <row r="10" spans="1:9" ht="15.75" thickBot="1" x14ac:dyDescent="0.3">
      <c r="A10" s="50" t="s">
        <v>2</v>
      </c>
      <c r="B10" s="51"/>
      <c r="C10" s="51"/>
      <c r="D10" s="51"/>
      <c r="E10" s="51"/>
      <c r="F10" s="51"/>
      <c r="G10" s="52"/>
      <c r="H10" s="101">
        <f>H11+H12+H13+H14+H15+H17+H18+H20+H21+H22+H23+H24+H25+H26+H27+H19</f>
        <v>57992.539999999994</v>
      </c>
      <c r="I10" s="102"/>
    </row>
    <row r="11" spans="1:9" x14ac:dyDescent="0.25">
      <c r="A11" s="66" t="s">
        <v>61</v>
      </c>
      <c r="B11" s="67"/>
      <c r="C11" s="67"/>
      <c r="D11" s="67"/>
      <c r="E11" s="67"/>
      <c r="F11" s="67"/>
      <c r="G11" s="68"/>
      <c r="H11" s="99">
        <v>1185</v>
      </c>
      <c r="I11" s="10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85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57"/>
      <c r="H19" s="76">
        <v>1055.7</v>
      </c>
      <c r="I19" s="77"/>
    </row>
    <row r="20" spans="1:9" x14ac:dyDescent="0.25">
      <c r="A20" s="78" t="s">
        <v>11</v>
      </c>
      <c r="B20" s="79"/>
      <c r="C20" s="79"/>
      <c r="D20" s="79"/>
      <c r="E20" s="79"/>
      <c r="F20" s="79"/>
      <c r="G20" s="80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74">
        <v>2480.16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20">
        <v>9667.56</v>
      </c>
      <c r="I24" s="21"/>
    </row>
    <row r="25" spans="1:9" x14ac:dyDescent="0.25">
      <c r="A25" s="22" t="s">
        <v>57</v>
      </c>
      <c r="B25" s="23"/>
      <c r="C25" s="23"/>
      <c r="D25" s="23"/>
      <c r="E25" s="23"/>
      <c r="F25" s="23"/>
      <c r="G25" s="24"/>
      <c r="H25" s="20">
        <v>32168.33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32">
        <v>9875.68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54479.68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6"/>
      <c r="H30" s="37">
        <v>0</v>
      </c>
      <c r="I30" s="38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6"/>
      <c r="H31" s="88">
        <f>H10+H30</f>
        <v>57992.539999999994</v>
      </c>
      <c r="I31" s="89"/>
    </row>
    <row r="32" spans="1:9" x14ac:dyDescent="0.25">
      <c r="A32" s="39"/>
      <c r="B32" s="40"/>
      <c r="C32" s="40"/>
      <c r="D32" s="40"/>
      <c r="E32" s="40"/>
      <c r="F32" s="40"/>
      <c r="G32" s="41"/>
      <c r="H32" s="93"/>
      <c r="I32" s="94"/>
    </row>
    <row r="33" spans="1:9" x14ac:dyDescent="0.25">
      <c r="A33" s="6" t="s">
        <v>80</v>
      </c>
      <c r="B33" s="7"/>
      <c r="C33" s="7"/>
      <c r="D33" s="7"/>
      <c r="E33" s="7"/>
      <c r="F33" s="7"/>
      <c r="G33" s="8"/>
      <c r="H33" s="97">
        <f>H4+H10-H28</f>
        <v>111621.72</v>
      </c>
      <c r="I33" s="98"/>
    </row>
    <row r="34" spans="1:9" x14ac:dyDescent="0.25">
      <c r="A34" s="6" t="s">
        <v>81</v>
      </c>
      <c r="B34" s="7"/>
      <c r="C34" s="7"/>
      <c r="D34" s="7"/>
      <c r="E34" s="7"/>
      <c r="F34" s="7"/>
      <c r="G34" s="8"/>
      <c r="H34" s="9">
        <f>H6-H7-H8</f>
        <v>47215.909999999996</v>
      </c>
      <c r="I34" s="10"/>
    </row>
    <row r="35" spans="1:9" x14ac:dyDescent="0.25">
      <c r="A35" s="14"/>
      <c r="B35" s="92"/>
      <c r="C35" s="92"/>
      <c r="D35" s="92"/>
      <c r="E35" s="92"/>
      <c r="F35" s="92"/>
      <c r="G35" s="15"/>
      <c r="H35" s="14"/>
      <c r="I35" s="15"/>
    </row>
    <row r="36" spans="1:9" x14ac:dyDescent="0.25">
      <c r="A36" s="55" t="s">
        <v>16</v>
      </c>
      <c r="B36" s="56"/>
      <c r="C36" s="56"/>
      <c r="D36" s="56"/>
      <c r="E36" s="56"/>
      <c r="F36" s="56"/>
      <c r="G36" s="57"/>
      <c r="H36" s="93"/>
      <c r="I36" s="94"/>
    </row>
    <row r="37" spans="1:9" x14ac:dyDescent="0.25">
      <c r="A37" s="22" t="s">
        <v>17</v>
      </c>
      <c r="B37" s="23"/>
      <c r="C37" s="23"/>
      <c r="D37" s="23"/>
      <c r="E37" s="23"/>
      <c r="F37" s="23"/>
      <c r="G37" s="24"/>
      <c r="H37" s="9">
        <v>7.5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9"/>
      <c r="H38" s="95">
        <f>H10/H28*H37</f>
        <v>7.9836014088188474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1:I1"/>
    <mergeCell ref="C2:F2"/>
    <mergeCell ref="A3:G3"/>
    <mergeCell ref="H3:I3"/>
    <mergeCell ref="A4:G4"/>
    <mergeCell ref="H4:I4"/>
    <mergeCell ref="A7:G7"/>
    <mergeCell ref="H7:I7"/>
    <mergeCell ref="A5:G5"/>
    <mergeCell ref="H5:I5"/>
    <mergeCell ref="A6:G6"/>
    <mergeCell ref="H6:I6"/>
    <mergeCell ref="A12:G12"/>
    <mergeCell ref="H12:I12"/>
    <mergeCell ref="A13:G13"/>
    <mergeCell ref="H13:I13"/>
    <mergeCell ref="A17:G17"/>
    <mergeCell ref="H17:I17"/>
    <mergeCell ref="A14:G14"/>
    <mergeCell ref="H14:I14"/>
    <mergeCell ref="A15:G16"/>
    <mergeCell ref="H15:I16"/>
    <mergeCell ref="A8:G8"/>
    <mergeCell ref="H8:I8"/>
    <mergeCell ref="A11:G11"/>
    <mergeCell ref="H11:I11"/>
    <mergeCell ref="A10:G10"/>
    <mergeCell ref="H10:I10"/>
    <mergeCell ref="A9:G9"/>
    <mergeCell ref="H9:I9"/>
    <mergeCell ref="A18:G18"/>
    <mergeCell ref="H18:I18"/>
    <mergeCell ref="A24:G24"/>
    <mergeCell ref="H24:I24"/>
    <mergeCell ref="A21:G21"/>
    <mergeCell ref="H21:I21"/>
    <mergeCell ref="A22:G22"/>
    <mergeCell ref="H22:I22"/>
    <mergeCell ref="A23:G23"/>
    <mergeCell ref="H23:I23"/>
    <mergeCell ref="A20:G20"/>
    <mergeCell ref="H20:I20"/>
    <mergeCell ref="A33:G33"/>
    <mergeCell ref="H33:I33"/>
    <mergeCell ref="A34:G34"/>
    <mergeCell ref="H34:I34"/>
    <mergeCell ref="A19:G19"/>
    <mergeCell ref="H19:I19"/>
    <mergeCell ref="A28:G28"/>
    <mergeCell ref="H28:I28"/>
    <mergeCell ref="A25:G25"/>
    <mergeCell ref="H25:I25"/>
    <mergeCell ref="A26:G26"/>
    <mergeCell ref="H26:I26"/>
    <mergeCell ref="A27:G27"/>
    <mergeCell ref="H27:I27"/>
    <mergeCell ref="A30:G30"/>
    <mergeCell ref="H30:I30"/>
    <mergeCell ref="A29:G29"/>
    <mergeCell ref="H29:I29"/>
    <mergeCell ref="A31:G31"/>
    <mergeCell ref="H31:I31"/>
    <mergeCell ref="A32:G32"/>
    <mergeCell ref="H32:I32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L20" sqref="L20"/>
    </sheetView>
  </sheetViews>
  <sheetFormatPr defaultRowHeight="15" x14ac:dyDescent="0.25"/>
  <sheetData>
    <row r="1" spans="1:9" ht="18.75" x14ac:dyDescent="0.3">
      <c r="A1" s="86" t="s">
        <v>48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100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8"/>
      <c r="H3" s="88" t="s">
        <v>3</v>
      </c>
      <c r="I3" s="89"/>
    </row>
    <row r="4" spans="1:9" x14ac:dyDescent="0.25">
      <c r="A4" s="6" t="s">
        <v>84</v>
      </c>
      <c r="B4" s="7"/>
      <c r="C4" s="7"/>
      <c r="D4" s="7"/>
      <c r="E4" s="7"/>
      <c r="F4" s="7"/>
      <c r="G4" s="7"/>
      <c r="H4" s="106">
        <v>275708.98</v>
      </c>
      <c r="I4" s="107"/>
    </row>
    <row r="5" spans="1:9" x14ac:dyDescent="0.25">
      <c r="A5" s="14"/>
      <c r="B5" s="92"/>
      <c r="C5" s="92"/>
      <c r="D5" s="92"/>
      <c r="E5" s="92"/>
      <c r="F5" s="92"/>
      <c r="G5" s="15"/>
      <c r="H5" s="14"/>
      <c r="I5" s="15"/>
    </row>
    <row r="6" spans="1:9" x14ac:dyDescent="0.25">
      <c r="A6" s="11" t="s">
        <v>72</v>
      </c>
      <c r="B6" s="12"/>
      <c r="C6" s="12"/>
      <c r="D6" s="12"/>
      <c r="E6" s="12"/>
      <c r="F6" s="12"/>
      <c r="G6" s="13"/>
      <c r="H6" s="138">
        <v>21499.66</v>
      </c>
      <c r="I6" s="163"/>
    </row>
    <row r="7" spans="1:9" x14ac:dyDescent="0.25">
      <c r="A7" s="22" t="s">
        <v>1</v>
      </c>
      <c r="B7" s="23"/>
      <c r="C7" s="23"/>
      <c r="D7" s="23"/>
      <c r="E7" s="23"/>
      <c r="F7" s="23"/>
      <c r="G7" s="24"/>
      <c r="H7" s="74">
        <v>7668</v>
      </c>
      <c r="I7" s="75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2000</v>
      </c>
      <c r="I8" s="75"/>
    </row>
    <row r="9" spans="1:9" ht="15.75" thickBot="1" x14ac:dyDescent="0.3">
      <c r="A9" s="127"/>
      <c r="B9" s="152"/>
      <c r="C9" s="152"/>
      <c r="D9" s="152"/>
      <c r="E9" s="152"/>
      <c r="F9" s="152"/>
      <c r="G9" s="128"/>
      <c r="H9" s="81"/>
      <c r="I9" s="82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H11+H12+H13+H14+H15+H17+H18+H20+H21+H22+H23+H24+H25+H26+H27+H19</f>
        <v>69035.16</v>
      </c>
      <c r="I10" s="109"/>
    </row>
    <row r="11" spans="1:9" x14ac:dyDescent="0.25">
      <c r="A11" s="66" t="s">
        <v>62</v>
      </c>
      <c r="B11" s="67"/>
      <c r="C11" s="67"/>
      <c r="D11" s="67"/>
      <c r="E11" s="67"/>
      <c r="F11" s="67"/>
      <c r="G11" s="67"/>
      <c r="H11" s="69">
        <v>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131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132"/>
      <c r="H19" s="20"/>
      <c r="I19" s="21"/>
    </row>
    <row r="20" spans="1:9" x14ac:dyDescent="0.25">
      <c r="A20" s="78" t="s">
        <v>11</v>
      </c>
      <c r="B20" s="79"/>
      <c r="C20" s="79"/>
      <c r="D20" s="79"/>
      <c r="E20" s="79"/>
      <c r="F20" s="79"/>
      <c r="G20" s="79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3"/>
      <c r="H21" s="74">
        <v>3100.2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3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3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3"/>
      <c r="H24" s="20">
        <v>12034.98</v>
      </c>
      <c r="I24" s="21"/>
    </row>
    <row r="25" spans="1:9" x14ac:dyDescent="0.25">
      <c r="A25" s="22" t="s">
        <v>52</v>
      </c>
      <c r="B25" s="23"/>
      <c r="C25" s="23"/>
      <c r="D25" s="23"/>
      <c r="E25" s="23"/>
      <c r="F25" s="23"/>
      <c r="G25" s="23"/>
      <c r="H25" s="20">
        <v>40045.81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3"/>
      <c r="H26" s="32">
        <v>12294.06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3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64">
        <v>61343.8</v>
      </c>
      <c r="I28" s="130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88">
        <v>0</v>
      </c>
      <c r="I30" s="89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5"/>
      <c r="H31" s="37">
        <f>H10+H30</f>
        <v>69035.16</v>
      </c>
      <c r="I31" s="38"/>
    </row>
    <row r="32" spans="1:9" x14ac:dyDescent="0.25">
      <c r="A32" s="39"/>
      <c r="B32" s="40"/>
      <c r="C32" s="40"/>
      <c r="D32" s="40"/>
      <c r="E32" s="40"/>
      <c r="F32" s="40"/>
      <c r="G32" s="40"/>
      <c r="H32" s="39"/>
      <c r="I32" s="41"/>
    </row>
    <row r="33" spans="1:9" x14ac:dyDescent="0.25">
      <c r="A33" s="6" t="s">
        <v>86</v>
      </c>
      <c r="B33" s="7"/>
      <c r="C33" s="7"/>
      <c r="D33" s="7"/>
      <c r="E33" s="7"/>
      <c r="F33" s="7"/>
      <c r="G33" s="7"/>
      <c r="H33" s="9">
        <f>H10+H4-H28</f>
        <v>283400.34000000003</v>
      </c>
      <c r="I33" s="15"/>
    </row>
    <row r="34" spans="1:9" x14ac:dyDescent="0.25">
      <c r="A34" s="6" t="s">
        <v>111</v>
      </c>
      <c r="B34" s="7"/>
      <c r="C34" s="7"/>
      <c r="D34" s="7"/>
      <c r="E34" s="7"/>
      <c r="F34" s="7"/>
      <c r="G34" s="7"/>
      <c r="H34" s="9">
        <f>H6+H7-H30+H8</f>
        <v>31167.66</v>
      </c>
      <c r="I34" s="10"/>
    </row>
    <row r="35" spans="1:9" x14ac:dyDescent="0.25">
      <c r="A35" s="71"/>
      <c r="B35" s="72"/>
      <c r="C35" s="72"/>
      <c r="D35" s="72"/>
      <c r="E35" s="72"/>
      <c r="F35" s="72"/>
      <c r="G35" s="159"/>
      <c r="H35" s="14"/>
      <c r="I35" s="15"/>
    </row>
    <row r="36" spans="1:9" x14ac:dyDescent="0.25">
      <c r="A36" s="55" t="s">
        <v>16</v>
      </c>
      <c r="B36" s="56"/>
      <c r="C36" s="56"/>
      <c r="D36" s="56"/>
      <c r="E36" s="56"/>
      <c r="F36" s="56"/>
      <c r="G36" s="132"/>
      <c r="H36" s="58"/>
      <c r="I36" s="59"/>
    </row>
    <row r="37" spans="1:9" x14ac:dyDescent="0.25">
      <c r="A37" s="22" t="s">
        <v>17</v>
      </c>
      <c r="B37" s="23"/>
      <c r="C37" s="23"/>
      <c r="D37" s="23"/>
      <c r="E37" s="23"/>
      <c r="F37" s="23"/>
      <c r="G37" s="23"/>
      <c r="H37" s="9">
        <v>8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8"/>
      <c r="H38" s="203">
        <f>H10/H28*H37</f>
        <v>9.0030496969538891</v>
      </c>
      <c r="I38" s="204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33:G33"/>
    <mergeCell ref="H33:I33"/>
    <mergeCell ref="A34:G34"/>
    <mergeCell ref="H34:I34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  <mergeCell ref="A32:G32"/>
    <mergeCell ref="H32:I32"/>
    <mergeCell ref="A30:G30"/>
    <mergeCell ref="H30:I30"/>
    <mergeCell ref="A29:G29"/>
    <mergeCell ref="H29:I29"/>
    <mergeCell ref="A31:G31"/>
    <mergeCell ref="H31:I31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20:G20"/>
    <mergeCell ref="H20:I20"/>
    <mergeCell ref="A19:G19"/>
    <mergeCell ref="A21:G21"/>
    <mergeCell ref="H21:I21"/>
    <mergeCell ref="H19:I19"/>
    <mergeCell ref="A15:G16"/>
    <mergeCell ref="H15:I16"/>
    <mergeCell ref="A28:G28"/>
    <mergeCell ref="H28:I28"/>
    <mergeCell ref="A10:G10"/>
    <mergeCell ref="H10:I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7:G7"/>
    <mergeCell ref="H7:I7"/>
    <mergeCell ref="A14:G14"/>
    <mergeCell ref="A9:G9"/>
    <mergeCell ref="H9:I9"/>
    <mergeCell ref="H14:I14"/>
    <mergeCell ref="A8:G8"/>
    <mergeCell ref="H8:I8"/>
    <mergeCell ref="H6:I6"/>
    <mergeCell ref="A6:G6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2" workbookViewId="0">
      <selection activeCell="L8" sqref="L8"/>
    </sheetView>
  </sheetViews>
  <sheetFormatPr defaultRowHeight="15" x14ac:dyDescent="0.25"/>
  <sheetData>
    <row r="1" spans="1:9" ht="18.75" x14ac:dyDescent="0.3">
      <c r="A1" s="86" t="s">
        <v>49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6" t="s">
        <v>84</v>
      </c>
      <c r="B4" s="7"/>
      <c r="C4" s="7"/>
      <c r="D4" s="7"/>
      <c r="E4" s="7"/>
      <c r="F4" s="7"/>
      <c r="G4" s="7"/>
      <c r="H4" s="97">
        <v>96821.16</v>
      </c>
      <c r="I4" s="98"/>
    </row>
    <row r="5" spans="1:9" x14ac:dyDescent="0.25">
      <c r="A5" s="14"/>
      <c r="B5" s="92"/>
      <c r="C5" s="92"/>
      <c r="D5" s="92"/>
      <c r="E5" s="92"/>
      <c r="F5" s="92"/>
      <c r="G5" s="15"/>
      <c r="H5" s="14"/>
      <c r="I5" s="15"/>
    </row>
    <row r="6" spans="1:9" x14ac:dyDescent="0.25">
      <c r="A6" s="6" t="s">
        <v>79</v>
      </c>
      <c r="B6" s="7"/>
      <c r="C6" s="7"/>
      <c r="D6" s="7"/>
      <c r="E6" s="7"/>
      <c r="F6" s="7"/>
      <c r="G6" s="7"/>
      <c r="H6" s="9">
        <v>41350.199999999997</v>
      </c>
      <c r="I6" s="10"/>
    </row>
    <row r="7" spans="1:9" x14ac:dyDescent="0.25">
      <c r="A7" s="22" t="s">
        <v>1</v>
      </c>
      <c r="B7" s="23"/>
      <c r="C7" s="23"/>
      <c r="D7" s="23"/>
      <c r="E7" s="23"/>
      <c r="F7" s="23"/>
      <c r="G7" s="24"/>
      <c r="H7" s="58">
        <v>7263.26</v>
      </c>
      <c r="I7" s="59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4620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132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H11+H12+H13+H14+H15+H17+H18+H20+H21+H22+H23+H24+H25+H26+H27+H19</f>
        <v>72647.040000000008</v>
      </c>
      <c r="I10" s="148"/>
    </row>
    <row r="11" spans="1:9" x14ac:dyDescent="0.25">
      <c r="A11" s="66" t="s">
        <v>61</v>
      </c>
      <c r="B11" s="67"/>
      <c r="C11" s="67"/>
      <c r="D11" s="67"/>
      <c r="E11" s="67"/>
      <c r="F11" s="67"/>
      <c r="G11" s="67"/>
      <c r="H11" s="69">
        <v>750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178" t="s">
        <v>0</v>
      </c>
      <c r="B18" s="179"/>
      <c r="C18" s="179"/>
      <c r="D18" s="179"/>
      <c r="E18" s="179"/>
      <c r="F18" s="179"/>
      <c r="G18" s="220"/>
      <c r="H18" s="58"/>
      <c r="I18" s="59"/>
    </row>
    <row r="19" spans="1:9" x14ac:dyDescent="0.25">
      <c r="A19" s="22" t="s">
        <v>54</v>
      </c>
      <c r="B19" s="23"/>
      <c r="C19" s="23"/>
      <c r="D19" s="23"/>
      <c r="E19" s="23"/>
      <c r="F19" s="23"/>
      <c r="G19" s="24"/>
      <c r="H19" s="74">
        <v>1176</v>
      </c>
      <c r="I19" s="75"/>
    </row>
    <row r="20" spans="1:9" x14ac:dyDescent="0.25">
      <c r="A20" s="183" t="s">
        <v>11</v>
      </c>
      <c r="B20" s="184"/>
      <c r="C20" s="184"/>
      <c r="D20" s="184"/>
      <c r="E20" s="184"/>
      <c r="F20" s="184"/>
      <c r="G20" s="184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3"/>
      <c r="H21" s="74">
        <v>3100.2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3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3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3"/>
      <c r="H24" s="20">
        <v>12350.16</v>
      </c>
      <c r="I24" s="21"/>
    </row>
    <row r="25" spans="1:9" x14ac:dyDescent="0.25">
      <c r="A25" s="22" t="s">
        <v>52</v>
      </c>
      <c r="B25" s="23"/>
      <c r="C25" s="23"/>
      <c r="D25" s="23"/>
      <c r="E25" s="23"/>
      <c r="F25" s="23"/>
      <c r="G25" s="23"/>
      <c r="H25" s="20">
        <v>41094.550000000003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3"/>
      <c r="H26" s="32">
        <v>12616.02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3"/>
      <c r="H27" s="81">
        <v>903.96</v>
      </c>
      <c r="I27" s="82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60859.54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196"/>
      <c r="C30" s="196"/>
      <c r="D30" s="196"/>
      <c r="E30" s="196"/>
      <c r="F30" s="196"/>
      <c r="G30" s="197"/>
      <c r="H30" s="37">
        <f>H31</f>
        <v>1200</v>
      </c>
      <c r="I30" s="38"/>
    </row>
    <row r="31" spans="1:9" ht="15.75" thickBot="1" x14ac:dyDescent="0.3">
      <c r="A31" s="228" t="s">
        <v>127</v>
      </c>
      <c r="B31" s="229"/>
      <c r="C31" s="229"/>
      <c r="D31" s="229"/>
      <c r="E31" s="229"/>
      <c r="F31" s="229"/>
      <c r="G31" s="230"/>
      <c r="H31" s="231">
        <v>1200</v>
      </c>
      <c r="I31" s="232"/>
    </row>
    <row r="32" spans="1:9" ht="15.75" thickBot="1" x14ac:dyDescent="0.3">
      <c r="A32" s="34" t="s">
        <v>15</v>
      </c>
      <c r="B32" s="35"/>
      <c r="C32" s="35"/>
      <c r="D32" s="35"/>
      <c r="E32" s="35"/>
      <c r="F32" s="35"/>
      <c r="G32" s="35"/>
      <c r="H32" s="37">
        <f>H10+H30</f>
        <v>73847.040000000008</v>
      </c>
      <c r="I32" s="38"/>
    </row>
    <row r="33" spans="1:9" x14ac:dyDescent="0.25">
      <c r="A33" s="32"/>
      <c r="B33" s="164"/>
      <c r="C33" s="164"/>
      <c r="D33" s="164"/>
      <c r="E33" s="164"/>
      <c r="F33" s="164"/>
      <c r="G33" s="164"/>
      <c r="H33" s="93"/>
      <c r="I33" s="94"/>
    </row>
    <row r="34" spans="1:9" x14ac:dyDescent="0.25">
      <c r="A34" s="6" t="s">
        <v>86</v>
      </c>
      <c r="B34" s="7"/>
      <c r="C34" s="7"/>
      <c r="D34" s="7"/>
      <c r="E34" s="7"/>
      <c r="F34" s="7"/>
      <c r="G34" s="7"/>
      <c r="H34" s="9">
        <f>H4+H10-H28</f>
        <v>108608.66</v>
      </c>
      <c r="I34" s="15"/>
    </row>
    <row r="35" spans="1:9" x14ac:dyDescent="0.25">
      <c r="A35" s="6" t="s">
        <v>117</v>
      </c>
      <c r="B35" s="7"/>
      <c r="C35" s="7"/>
      <c r="D35" s="7"/>
      <c r="E35" s="7"/>
      <c r="F35" s="7"/>
      <c r="G35" s="7"/>
      <c r="H35" s="9">
        <f>H6-H7-H8+H30</f>
        <v>30666.939999999995</v>
      </c>
      <c r="I35" s="15"/>
    </row>
    <row r="36" spans="1:9" x14ac:dyDescent="0.25">
      <c r="A36" s="14"/>
      <c r="B36" s="92"/>
      <c r="C36" s="92"/>
      <c r="D36" s="92"/>
      <c r="E36" s="92"/>
      <c r="F36" s="92"/>
      <c r="G36" s="92"/>
      <c r="H36" s="14"/>
      <c r="I36" s="15"/>
    </row>
    <row r="37" spans="1:9" x14ac:dyDescent="0.25">
      <c r="A37" s="221" t="s">
        <v>16</v>
      </c>
      <c r="B37" s="222"/>
      <c r="C37" s="222"/>
      <c r="D37" s="222"/>
      <c r="E37" s="222"/>
      <c r="F37" s="222"/>
      <c r="G37" s="222"/>
      <c r="H37" s="20"/>
      <c r="I37" s="21"/>
    </row>
    <row r="38" spans="1:9" x14ac:dyDescent="0.25">
      <c r="A38" s="22" t="s">
        <v>17</v>
      </c>
      <c r="B38" s="23"/>
      <c r="C38" s="23"/>
      <c r="D38" s="23"/>
      <c r="E38" s="23"/>
      <c r="F38" s="23"/>
      <c r="G38" s="23"/>
      <c r="H38" s="150">
        <v>10</v>
      </c>
      <c r="I38" s="151"/>
    </row>
    <row r="39" spans="1:9" ht="15.75" thickBot="1" x14ac:dyDescent="0.3">
      <c r="A39" s="27" t="s">
        <v>56</v>
      </c>
      <c r="B39" s="28"/>
      <c r="C39" s="28"/>
      <c r="D39" s="28"/>
      <c r="E39" s="28"/>
      <c r="F39" s="28"/>
      <c r="G39" s="28"/>
      <c r="H39" s="203">
        <f>H10/H28*H38</f>
        <v>11.936836854172741</v>
      </c>
      <c r="I39" s="204"/>
    </row>
    <row r="42" spans="1:9" x14ac:dyDescent="0.25">
      <c r="A42" s="16" t="s">
        <v>20</v>
      </c>
      <c r="B42" s="16"/>
      <c r="C42" s="16"/>
      <c r="G42" s="16" t="s">
        <v>21</v>
      </c>
      <c r="H42" s="16"/>
      <c r="I42" s="16"/>
    </row>
  </sheetData>
  <mergeCells count="76">
    <mergeCell ref="A42:C42"/>
    <mergeCell ref="G42:I42"/>
    <mergeCell ref="A37:G37"/>
    <mergeCell ref="H37:I37"/>
    <mergeCell ref="A38:G38"/>
    <mergeCell ref="H38:I38"/>
    <mergeCell ref="A39:G39"/>
    <mergeCell ref="H39:I39"/>
    <mergeCell ref="A22:G22"/>
    <mergeCell ref="H22:I22"/>
    <mergeCell ref="A30:G30"/>
    <mergeCell ref="H35:I35"/>
    <mergeCell ref="A32:G32"/>
    <mergeCell ref="A34:G34"/>
    <mergeCell ref="H34:I34"/>
    <mergeCell ref="H30:I30"/>
    <mergeCell ref="A23:G23"/>
    <mergeCell ref="H23:I23"/>
    <mergeCell ref="A24:G24"/>
    <mergeCell ref="H24:I24"/>
    <mergeCell ref="A25:G25"/>
    <mergeCell ref="H25:I25"/>
    <mergeCell ref="A28:G28"/>
    <mergeCell ref="H28:I28"/>
    <mergeCell ref="A36:G36"/>
    <mergeCell ref="H36:I36"/>
    <mergeCell ref="A35:G35"/>
    <mergeCell ref="A31:G31"/>
    <mergeCell ref="H31:I31"/>
    <mergeCell ref="H32:I32"/>
    <mergeCell ref="A33:G33"/>
    <mergeCell ref="H33:I33"/>
    <mergeCell ref="A29:G29"/>
    <mergeCell ref="H29:I29"/>
    <mergeCell ref="A26:G26"/>
    <mergeCell ref="H26:I26"/>
    <mergeCell ref="A27:G27"/>
    <mergeCell ref="H27:I27"/>
    <mergeCell ref="A20:G20"/>
    <mergeCell ref="H20:I20"/>
    <mergeCell ref="A21:G21"/>
    <mergeCell ref="H21:I21"/>
    <mergeCell ref="A19:G19"/>
    <mergeCell ref="H19:I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7:G7"/>
    <mergeCell ref="H7:I7"/>
    <mergeCell ref="A9:G9"/>
    <mergeCell ref="H9:I9"/>
    <mergeCell ref="A6:G6"/>
    <mergeCell ref="H6:I6"/>
    <mergeCell ref="A8:G8"/>
    <mergeCell ref="H8:I8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2" workbookViewId="0">
      <selection activeCell="L35" sqref="L35"/>
    </sheetView>
  </sheetViews>
  <sheetFormatPr defaultRowHeight="15" x14ac:dyDescent="0.25"/>
  <sheetData>
    <row r="1" spans="1:9" ht="18.75" x14ac:dyDescent="0.3">
      <c r="A1" s="86" t="s">
        <v>50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x14ac:dyDescent="0.25">
      <c r="A3" s="39"/>
      <c r="B3" s="40"/>
      <c r="C3" s="40"/>
      <c r="D3" s="40"/>
      <c r="E3" s="40"/>
      <c r="F3" s="40"/>
      <c r="G3" s="41"/>
      <c r="H3" s="106" t="s">
        <v>3</v>
      </c>
      <c r="I3" s="107"/>
    </row>
    <row r="4" spans="1:9" x14ac:dyDescent="0.25">
      <c r="A4" s="6" t="s">
        <v>97</v>
      </c>
      <c r="B4" s="7"/>
      <c r="C4" s="7"/>
      <c r="D4" s="7"/>
      <c r="E4" s="7"/>
      <c r="F4" s="7"/>
      <c r="G4" s="8"/>
      <c r="H4" s="9">
        <v>63972.44</v>
      </c>
      <c r="I4" s="10"/>
    </row>
    <row r="5" spans="1:9" x14ac:dyDescent="0.25">
      <c r="A5" s="14"/>
      <c r="B5" s="92"/>
      <c r="C5" s="92"/>
      <c r="D5" s="92"/>
      <c r="E5" s="92"/>
      <c r="F5" s="92"/>
      <c r="G5" s="15"/>
      <c r="H5" s="20"/>
      <c r="I5" s="21"/>
    </row>
    <row r="6" spans="1:9" x14ac:dyDescent="0.25">
      <c r="A6" s="6" t="s">
        <v>79</v>
      </c>
      <c r="B6" s="7"/>
      <c r="C6" s="7"/>
      <c r="D6" s="7"/>
      <c r="E6" s="7"/>
      <c r="F6" s="7"/>
      <c r="G6" s="8"/>
      <c r="H6" s="14">
        <v>220396.12</v>
      </c>
      <c r="I6" s="15"/>
    </row>
    <row r="7" spans="1:9" x14ac:dyDescent="0.25">
      <c r="A7" s="22" t="s">
        <v>1</v>
      </c>
      <c r="B7" s="23"/>
      <c r="C7" s="23"/>
      <c r="D7" s="23"/>
      <c r="E7" s="23"/>
      <c r="F7" s="23"/>
      <c r="G7" s="24"/>
      <c r="H7" s="58">
        <v>7505.41</v>
      </c>
      <c r="I7" s="59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1020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57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52"/>
      <c r="H10" s="64">
        <f>H11+H12+H13+H14+H15+H17+H18+H20+H21+H22+H23+H24+H25+H26+H27+H19</f>
        <v>74986.22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8"/>
      <c r="H11" s="69">
        <v>250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85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57"/>
      <c r="H19" s="74">
        <v>1266</v>
      </c>
      <c r="I19" s="75"/>
    </row>
    <row r="20" spans="1:9" x14ac:dyDescent="0.25">
      <c r="A20" s="78" t="s">
        <v>11</v>
      </c>
      <c r="B20" s="79"/>
      <c r="C20" s="79"/>
      <c r="D20" s="79"/>
      <c r="E20" s="79"/>
      <c r="F20" s="79"/>
      <c r="G20" s="80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74">
        <v>3306.88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20">
        <v>12825.48</v>
      </c>
      <c r="I24" s="21"/>
    </row>
    <row r="25" spans="1:9" x14ac:dyDescent="0.25">
      <c r="A25" s="22" t="s">
        <v>52</v>
      </c>
      <c r="B25" s="23"/>
      <c r="C25" s="23"/>
      <c r="D25" s="23"/>
      <c r="E25" s="23"/>
      <c r="F25" s="23"/>
      <c r="G25" s="24"/>
      <c r="H25" s="20">
        <v>42676.160000000003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32">
        <v>13101.59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74433.31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6"/>
      <c r="H30" s="37">
        <f>H31</f>
        <v>5000</v>
      </c>
      <c r="I30" s="38"/>
    </row>
    <row r="31" spans="1:9" ht="15.75" thickBot="1" x14ac:dyDescent="0.3">
      <c r="A31" s="228" t="s">
        <v>128</v>
      </c>
      <c r="B31" s="229"/>
      <c r="C31" s="229"/>
      <c r="D31" s="229"/>
      <c r="E31" s="229"/>
      <c r="F31" s="229"/>
      <c r="G31" s="230"/>
      <c r="H31" s="231">
        <v>5000</v>
      </c>
      <c r="I31" s="232"/>
    </row>
    <row r="32" spans="1:9" ht="15.75" thickBot="1" x14ac:dyDescent="0.3">
      <c r="A32" s="34" t="s">
        <v>15</v>
      </c>
      <c r="B32" s="35"/>
      <c r="C32" s="35"/>
      <c r="D32" s="35"/>
      <c r="E32" s="35"/>
      <c r="F32" s="35"/>
      <c r="G32" s="36"/>
      <c r="H32" s="47"/>
      <c r="I32" s="49"/>
    </row>
    <row r="33" spans="1:9" x14ac:dyDescent="0.25">
      <c r="A33" s="39"/>
      <c r="B33" s="40"/>
      <c r="C33" s="40"/>
      <c r="D33" s="40"/>
      <c r="E33" s="40"/>
      <c r="F33" s="40"/>
      <c r="G33" s="41"/>
      <c r="H33" s="122"/>
      <c r="I33" s="124"/>
    </row>
    <row r="34" spans="1:9" x14ac:dyDescent="0.25">
      <c r="A34" s="6" t="s">
        <v>98</v>
      </c>
      <c r="B34" s="7"/>
      <c r="C34" s="7"/>
      <c r="D34" s="7"/>
      <c r="E34" s="7"/>
      <c r="F34" s="7"/>
      <c r="G34" s="8"/>
      <c r="H34" s="9">
        <f>H4+H10-H28</f>
        <v>64525.350000000006</v>
      </c>
      <c r="I34" s="15"/>
    </row>
    <row r="35" spans="1:9" x14ac:dyDescent="0.25">
      <c r="A35" s="6" t="s">
        <v>95</v>
      </c>
      <c r="B35" s="7"/>
      <c r="C35" s="7"/>
      <c r="D35" s="7"/>
      <c r="E35" s="7"/>
      <c r="F35" s="7"/>
      <c r="G35" s="8"/>
      <c r="H35" s="9">
        <f>H6-H7-H8+H30</f>
        <v>216870.71</v>
      </c>
      <c r="I35" s="10"/>
    </row>
    <row r="36" spans="1:9" x14ac:dyDescent="0.25">
      <c r="A36" s="103"/>
      <c r="B36" s="125"/>
      <c r="C36" s="125"/>
      <c r="D36" s="125"/>
      <c r="E36" s="125"/>
      <c r="F36" s="125"/>
      <c r="G36" s="104"/>
      <c r="H36" s="103"/>
      <c r="I36" s="104"/>
    </row>
    <row r="37" spans="1:9" x14ac:dyDescent="0.25">
      <c r="A37" s="17" t="s">
        <v>16</v>
      </c>
      <c r="B37" s="18"/>
      <c r="C37" s="18"/>
      <c r="D37" s="18"/>
      <c r="E37" s="18"/>
      <c r="F37" s="18"/>
      <c r="G37" s="19"/>
      <c r="H37" s="58"/>
      <c r="I37" s="59"/>
    </row>
    <row r="38" spans="1:9" x14ac:dyDescent="0.25">
      <c r="A38" s="22" t="s">
        <v>17</v>
      </c>
      <c r="B38" s="23"/>
      <c r="C38" s="23"/>
      <c r="D38" s="23"/>
      <c r="E38" s="23"/>
      <c r="F38" s="23"/>
      <c r="G38" s="24"/>
      <c r="H38" s="150">
        <v>10</v>
      </c>
      <c r="I38" s="151"/>
    </row>
    <row r="39" spans="1:9" ht="15.75" thickBot="1" x14ac:dyDescent="0.3">
      <c r="A39" s="27" t="s">
        <v>56</v>
      </c>
      <c r="B39" s="28"/>
      <c r="C39" s="28"/>
      <c r="D39" s="28"/>
      <c r="E39" s="28"/>
      <c r="F39" s="28"/>
      <c r="G39" s="29"/>
      <c r="H39" s="223">
        <f>H10/H28*H38</f>
        <v>10.074282602775559</v>
      </c>
      <c r="I39" s="224"/>
    </row>
    <row r="42" spans="1:9" x14ac:dyDescent="0.25">
      <c r="A42" s="16" t="s">
        <v>20</v>
      </c>
      <c r="B42" s="16"/>
      <c r="C42" s="16"/>
      <c r="G42" s="16" t="s">
        <v>21</v>
      </c>
      <c r="H42" s="16"/>
      <c r="I42" s="16"/>
    </row>
  </sheetData>
  <mergeCells count="76">
    <mergeCell ref="A42:C42"/>
    <mergeCell ref="G42:I42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29:G29"/>
    <mergeCell ref="H29:I29"/>
    <mergeCell ref="H34:I34"/>
    <mergeCell ref="A33:G33"/>
    <mergeCell ref="H33:I33"/>
    <mergeCell ref="A34:G34"/>
    <mergeCell ref="A31:G31"/>
    <mergeCell ref="H31:I31"/>
    <mergeCell ref="A32:G32"/>
    <mergeCell ref="H32:I32"/>
    <mergeCell ref="A21:G21"/>
    <mergeCell ref="H21:I21"/>
    <mergeCell ref="A30:G30"/>
    <mergeCell ref="H30:I30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H14:I14"/>
    <mergeCell ref="A15:G16"/>
    <mergeCell ref="H15:I16"/>
    <mergeCell ref="A20:G20"/>
    <mergeCell ref="H20:I20"/>
    <mergeCell ref="H19:I19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A7:G7"/>
    <mergeCell ref="H7:I7"/>
    <mergeCell ref="A9:G9"/>
    <mergeCell ref="H9:I9"/>
    <mergeCell ref="A8:G8"/>
    <mergeCell ref="H8:I8"/>
    <mergeCell ref="A6:G6"/>
    <mergeCell ref="H6:I6"/>
    <mergeCell ref="A1:I1"/>
    <mergeCell ref="C2:F2"/>
    <mergeCell ref="A3:G3"/>
    <mergeCell ref="H3:I3"/>
    <mergeCell ref="A4:G4"/>
    <mergeCell ref="H4:I4"/>
    <mergeCell ref="A5:G5"/>
    <mergeCell ref="H5:I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6" sqref="H6:I6"/>
    </sheetView>
  </sheetViews>
  <sheetFormatPr defaultRowHeight="15" x14ac:dyDescent="0.25"/>
  <sheetData>
    <row r="1" spans="1:9" ht="18.75" x14ac:dyDescent="0.3">
      <c r="A1" s="86" t="s">
        <v>31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6" t="s">
        <v>97</v>
      </c>
      <c r="B4" s="7"/>
      <c r="C4" s="7"/>
      <c r="D4" s="7"/>
      <c r="E4" s="7"/>
      <c r="F4" s="7"/>
      <c r="G4" s="7"/>
      <c r="H4" s="9">
        <v>115363.78</v>
      </c>
      <c r="I4" s="10"/>
    </row>
    <row r="5" spans="1:9" x14ac:dyDescent="0.25">
      <c r="A5" s="14"/>
      <c r="B5" s="92"/>
      <c r="C5" s="92"/>
      <c r="D5" s="92"/>
      <c r="E5" s="92"/>
      <c r="F5" s="92"/>
      <c r="G5" s="15"/>
      <c r="H5" s="14"/>
      <c r="I5" s="15"/>
    </row>
    <row r="6" spans="1:9" x14ac:dyDescent="0.25">
      <c r="A6" s="6" t="s">
        <v>72</v>
      </c>
      <c r="B6" s="7"/>
      <c r="C6" s="7"/>
      <c r="D6" s="7"/>
      <c r="E6" s="7"/>
      <c r="F6" s="7"/>
      <c r="G6" s="8"/>
      <c r="H6" s="9">
        <v>17952.189999999999</v>
      </c>
      <c r="I6" s="15"/>
    </row>
    <row r="7" spans="1:9" x14ac:dyDescent="0.25">
      <c r="A7" s="55" t="s">
        <v>1</v>
      </c>
      <c r="B7" s="56"/>
      <c r="C7" s="56"/>
      <c r="D7" s="56"/>
      <c r="E7" s="56"/>
      <c r="F7" s="56"/>
      <c r="G7" s="57"/>
      <c r="H7" s="76">
        <v>5283.42</v>
      </c>
      <c r="I7" s="77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7620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57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52"/>
      <c r="H10" s="64">
        <f>H11+H12+H13+H14+H15+H17+H18+H20+H21+H22+H23+H24+H25+H26+H27+H19</f>
        <v>59607.939999999995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8"/>
      <c r="H11" s="69">
        <v>6500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85"/>
      <c r="H18" s="58"/>
      <c r="I18" s="59"/>
    </row>
    <row r="19" spans="1:9" x14ac:dyDescent="0.25">
      <c r="A19" s="22" t="s">
        <v>54</v>
      </c>
      <c r="B19" s="23"/>
      <c r="C19" s="23"/>
      <c r="D19" s="23"/>
      <c r="E19" s="23"/>
      <c r="F19" s="23"/>
      <c r="G19" s="24"/>
      <c r="H19" s="74">
        <v>3888</v>
      </c>
      <c r="I19" s="75"/>
    </row>
    <row r="20" spans="1:9" x14ac:dyDescent="0.25">
      <c r="A20" s="78" t="s">
        <v>11</v>
      </c>
      <c r="B20" s="79"/>
      <c r="C20" s="79"/>
      <c r="D20" s="79"/>
      <c r="E20" s="79"/>
      <c r="F20" s="79"/>
      <c r="G20" s="80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74">
        <v>2841.85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20">
        <v>8378.7900000000009</v>
      </c>
      <c r="I24" s="21"/>
    </row>
    <row r="25" spans="1:9" x14ac:dyDescent="0.25">
      <c r="A25" s="22" t="s">
        <v>52</v>
      </c>
      <c r="B25" s="23"/>
      <c r="C25" s="23"/>
      <c r="D25" s="23"/>
      <c r="E25" s="23"/>
      <c r="F25" s="23"/>
      <c r="G25" s="24"/>
      <c r="H25" s="20">
        <v>27880.02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32">
        <v>8559.17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35901.879999999997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6"/>
      <c r="H30" s="37">
        <v>0</v>
      </c>
      <c r="I30" s="89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6"/>
      <c r="H31" s="37">
        <f>H10+H30</f>
        <v>59607.939999999995</v>
      </c>
      <c r="I31" s="38"/>
    </row>
    <row r="32" spans="1:9" x14ac:dyDescent="0.25">
      <c r="A32" s="39"/>
      <c r="B32" s="40"/>
      <c r="C32" s="40"/>
      <c r="D32" s="40"/>
      <c r="E32" s="40"/>
      <c r="F32" s="40"/>
      <c r="G32" s="41"/>
      <c r="H32" s="2"/>
      <c r="I32" s="1"/>
    </row>
    <row r="33" spans="1:9" x14ac:dyDescent="0.25">
      <c r="A33" s="6" t="s">
        <v>98</v>
      </c>
      <c r="B33" s="7"/>
      <c r="C33" s="7"/>
      <c r="D33" s="7"/>
      <c r="E33" s="7"/>
      <c r="F33" s="7"/>
      <c r="G33" s="7"/>
      <c r="H33" s="9">
        <f>H4+H10-H28</f>
        <v>139069.84</v>
      </c>
      <c r="I33" s="10"/>
    </row>
    <row r="34" spans="1:9" x14ac:dyDescent="0.25">
      <c r="A34" s="6" t="s">
        <v>109</v>
      </c>
      <c r="B34" s="7"/>
      <c r="C34" s="7"/>
      <c r="D34" s="7"/>
      <c r="E34" s="7"/>
      <c r="F34" s="7"/>
      <c r="G34" s="8"/>
      <c r="H34" s="9">
        <f>H7+H8+H6</f>
        <v>30855.61</v>
      </c>
      <c r="I34" s="10"/>
    </row>
    <row r="35" spans="1:9" x14ac:dyDescent="0.25">
      <c r="A35" s="127"/>
      <c r="B35" s="152"/>
      <c r="C35" s="152"/>
      <c r="D35" s="152"/>
      <c r="E35" s="152"/>
      <c r="F35" s="152"/>
      <c r="G35" s="128"/>
      <c r="H35" s="127"/>
      <c r="I35" s="128"/>
    </row>
    <row r="36" spans="1:9" x14ac:dyDescent="0.25">
      <c r="A36" s="22" t="s">
        <v>16</v>
      </c>
      <c r="B36" s="23"/>
      <c r="C36" s="23"/>
      <c r="D36" s="23"/>
      <c r="E36" s="23"/>
      <c r="F36" s="23"/>
      <c r="G36" s="24"/>
      <c r="H36" s="20"/>
      <c r="I36" s="21"/>
    </row>
    <row r="37" spans="1:9" x14ac:dyDescent="0.25">
      <c r="A37" s="22" t="s">
        <v>17</v>
      </c>
      <c r="B37" s="23"/>
      <c r="C37" s="23"/>
      <c r="D37" s="23"/>
      <c r="E37" s="23"/>
      <c r="F37" s="23"/>
      <c r="G37" s="24"/>
      <c r="H37" s="14">
        <v>7.5</v>
      </c>
      <c r="I37" s="15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9"/>
      <c r="H38" s="95">
        <f>H10/H28*H37</f>
        <v>12.452260160192168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3">
    <mergeCell ref="A41:C41"/>
    <mergeCell ref="G41:I41"/>
    <mergeCell ref="A36:G36"/>
    <mergeCell ref="H36:I36"/>
    <mergeCell ref="A37:G37"/>
    <mergeCell ref="H37:I37"/>
    <mergeCell ref="A38:G38"/>
    <mergeCell ref="H38:I38"/>
    <mergeCell ref="A35:G35"/>
    <mergeCell ref="H35:I35"/>
    <mergeCell ref="A30:G30"/>
    <mergeCell ref="H30:I30"/>
    <mergeCell ref="A31:G31"/>
    <mergeCell ref="H31:I31"/>
    <mergeCell ref="A32:G32"/>
    <mergeCell ref="A33:G33"/>
    <mergeCell ref="H33:I33"/>
    <mergeCell ref="A34:G34"/>
    <mergeCell ref="H34:I34"/>
    <mergeCell ref="A29:G29"/>
    <mergeCell ref="H29:I29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0:G20"/>
    <mergeCell ref="H20:I20"/>
    <mergeCell ref="H19:I19"/>
    <mergeCell ref="A21:G21"/>
    <mergeCell ref="H21:I21"/>
    <mergeCell ref="A18:G18"/>
    <mergeCell ref="H18:I18"/>
    <mergeCell ref="H13:I13"/>
    <mergeCell ref="A14:G14"/>
    <mergeCell ref="H14:I14"/>
    <mergeCell ref="A15:G16"/>
    <mergeCell ref="H15:I16"/>
    <mergeCell ref="A9:G9"/>
    <mergeCell ref="H9:I9"/>
    <mergeCell ref="A8:G8"/>
    <mergeCell ref="H8:I8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5" workbookViewId="0">
      <selection activeCell="L10" sqref="L10"/>
    </sheetView>
  </sheetViews>
  <sheetFormatPr defaultRowHeight="15" x14ac:dyDescent="0.25"/>
  <sheetData>
    <row r="1" spans="1:9" ht="18.75" x14ac:dyDescent="0.3">
      <c r="A1" s="86" t="s">
        <v>29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106" t="s">
        <v>3</v>
      </c>
      <c r="I3" s="107"/>
    </row>
    <row r="4" spans="1:9" x14ac:dyDescent="0.25">
      <c r="A4" s="6" t="s">
        <v>84</v>
      </c>
      <c r="B4" s="7"/>
      <c r="C4" s="7"/>
      <c r="D4" s="7"/>
      <c r="E4" s="7"/>
      <c r="F4" s="7"/>
      <c r="G4" s="8"/>
      <c r="H4" s="9">
        <v>153663.97</v>
      </c>
      <c r="I4" s="15"/>
    </row>
    <row r="5" spans="1:9" x14ac:dyDescent="0.25">
      <c r="A5" s="14"/>
      <c r="B5" s="92"/>
      <c r="C5" s="92"/>
      <c r="D5" s="92"/>
      <c r="E5" s="92"/>
      <c r="F5" s="92"/>
      <c r="G5" s="15"/>
      <c r="H5" s="20"/>
      <c r="I5" s="21"/>
    </row>
    <row r="6" spans="1:9" x14ac:dyDescent="0.25">
      <c r="A6" s="11" t="s">
        <v>72</v>
      </c>
      <c r="B6" s="12"/>
      <c r="C6" s="12"/>
      <c r="D6" s="12"/>
      <c r="E6" s="12"/>
      <c r="F6" s="12"/>
      <c r="G6" s="13"/>
      <c r="H6" s="9">
        <v>382891.82</v>
      </c>
      <c r="I6" s="10"/>
    </row>
    <row r="7" spans="1:9" x14ac:dyDescent="0.25">
      <c r="A7" s="55" t="s">
        <v>34</v>
      </c>
      <c r="B7" s="56"/>
      <c r="C7" s="56"/>
      <c r="D7" s="56"/>
      <c r="E7" s="56"/>
      <c r="F7" s="56"/>
      <c r="G7" s="57"/>
      <c r="H7" s="58">
        <v>45891.64</v>
      </c>
      <c r="I7" s="59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7650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57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52"/>
      <c r="H10" s="64">
        <f>H11+H12+H13+H14+H15+H17+H18+H19+H21+H22+H23+H24+H25+H26+H27+H28+H20</f>
        <v>134788.37</v>
      </c>
      <c r="I10" s="109"/>
    </row>
    <row r="11" spans="1:9" x14ac:dyDescent="0.25">
      <c r="A11" s="66" t="s">
        <v>4</v>
      </c>
      <c r="B11" s="67"/>
      <c r="C11" s="67"/>
      <c r="D11" s="67"/>
      <c r="E11" s="67"/>
      <c r="F11" s="67"/>
      <c r="G11" s="68"/>
      <c r="H11" s="69">
        <v>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9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55" t="s">
        <v>10</v>
      </c>
      <c r="B18" s="56"/>
      <c r="C18" s="56"/>
      <c r="D18" s="56"/>
      <c r="E18" s="56"/>
      <c r="F18" s="56"/>
      <c r="G18" s="57"/>
      <c r="H18" s="58"/>
      <c r="I18" s="59"/>
    </row>
    <row r="19" spans="1:9" x14ac:dyDescent="0.25">
      <c r="A19" s="83" t="s">
        <v>0</v>
      </c>
      <c r="B19" s="84"/>
      <c r="C19" s="84"/>
      <c r="D19" s="84"/>
      <c r="E19" s="84"/>
      <c r="F19" s="84"/>
      <c r="G19" s="85"/>
      <c r="H19" s="58"/>
      <c r="I19" s="59"/>
    </row>
    <row r="20" spans="1:9" x14ac:dyDescent="0.25">
      <c r="A20" s="55" t="s">
        <v>54</v>
      </c>
      <c r="B20" s="56"/>
      <c r="C20" s="56"/>
      <c r="D20" s="56"/>
      <c r="E20" s="56"/>
      <c r="F20" s="56"/>
      <c r="G20" s="57"/>
      <c r="H20" s="74">
        <v>585.6</v>
      </c>
      <c r="I20" s="75"/>
    </row>
    <row r="21" spans="1:9" x14ac:dyDescent="0.25">
      <c r="A21" s="78" t="s">
        <v>11</v>
      </c>
      <c r="B21" s="79"/>
      <c r="C21" s="79"/>
      <c r="D21" s="79"/>
      <c r="E21" s="79"/>
      <c r="F21" s="79"/>
      <c r="G21" s="80"/>
      <c r="H21" s="81"/>
      <c r="I21" s="82"/>
    </row>
    <row r="22" spans="1:9" x14ac:dyDescent="0.25">
      <c r="A22" s="22" t="s">
        <v>12</v>
      </c>
      <c r="B22" s="23"/>
      <c r="C22" s="23"/>
      <c r="D22" s="23"/>
      <c r="E22" s="23"/>
      <c r="F22" s="23"/>
      <c r="G22" s="24"/>
      <c r="H22" s="74">
        <v>8680.56</v>
      </c>
      <c r="I22" s="75"/>
    </row>
    <row r="23" spans="1:9" x14ac:dyDescent="0.25">
      <c r="A23" s="22" t="s">
        <v>18</v>
      </c>
      <c r="B23" s="23"/>
      <c r="C23" s="23"/>
      <c r="D23" s="23"/>
      <c r="E23" s="23"/>
      <c r="F23" s="23"/>
      <c r="G23" s="24"/>
      <c r="H23" s="20"/>
      <c r="I23" s="21"/>
    </row>
    <row r="24" spans="1:9" x14ac:dyDescent="0.25">
      <c r="A24" s="22" t="s">
        <v>19</v>
      </c>
      <c r="B24" s="23"/>
      <c r="C24" s="23"/>
      <c r="D24" s="23"/>
      <c r="E24" s="23"/>
      <c r="F24" s="23"/>
      <c r="G24" s="24"/>
      <c r="H24" s="32"/>
      <c r="I24" s="33"/>
    </row>
    <row r="25" spans="1:9" x14ac:dyDescent="0.25">
      <c r="A25" s="22" t="s">
        <v>13</v>
      </c>
      <c r="B25" s="23"/>
      <c r="C25" s="23"/>
      <c r="D25" s="23"/>
      <c r="E25" s="23"/>
      <c r="F25" s="23"/>
      <c r="G25" s="24"/>
      <c r="H25" s="74">
        <v>23174.91</v>
      </c>
      <c r="I25" s="75"/>
    </row>
    <row r="26" spans="1:9" x14ac:dyDescent="0.25">
      <c r="A26" s="22" t="s">
        <v>52</v>
      </c>
      <c r="B26" s="23"/>
      <c r="C26" s="23"/>
      <c r="D26" s="23"/>
      <c r="E26" s="23"/>
      <c r="F26" s="23"/>
      <c r="G26" s="24"/>
      <c r="H26" s="20">
        <v>77113.38</v>
      </c>
      <c r="I26" s="21"/>
    </row>
    <row r="27" spans="1:9" x14ac:dyDescent="0.25">
      <c r="A27" s="22" t="s">
        <v>14</v>
      </c>
      <c r="B27" s="23"/>
      <c r="C27" s="23"/>
      <c r="D27" s="23"/>
      <c r="E27" s="23"/>
      <c r="F27" s="23"/>
      <c r="G27" s="24"/>
      <c r="H27" s="32">
        <v>23673.81</v>
      </c>
      <c r="I27" s="33"/>
    </row>
    <row r="28" spans="1:9" ht="15.75" thickBot="1" x14ac:dyDescent="0.3">
      <c r="A28" s="42" t="s">
        <v>51</v>
      </c>
      <c r="B28" s="43"/>
      <c r="C28" s="43"/>
      <c r="D28" s="43"/>
      <c r="E28" s="43"/>
      <c r="F28" s="43"/>
      <c r="G28" s="44"/>
      <c r="H28" s="45">
        <v>903.96</v>
      </c>
      <c r="I28" s="46"/>
    </row>
    <row r="29" spans="1:9" ht="15.75" thickBot="1" x14ac:dyDescent="0.3">
      <c r="A29" s="50" t="s">
        <v>106</v>
      </c>
      <c r="B29" s="51"/>
      <c r="C29" s="51"/>
      <c r="D29" s="51"/>
      <c r="E29" s="51"/>
      <c r="F29" s="51"/>
      <c r="G29" s="52"/>
      <c r="H29" s="53">
        <v>122104.06</v>
      </c>
      <c r="I29" s="54"/>
    </row>
    <row r="30" spans="1:9" ht="15.75" thickBot="1" x14ac:dyDescent="0.3">
      <c r="A30" s="47"/>
      <c r="B30" s="48"/>
      <c r="C30" s="48"/>
      <c r="D30" s="48"/>
      <c r="E30" s="48"/>
      <c r="F30" s="48"/>
      <c r="G30" s="49"/>
      <c r="H30" s="47"/>
      <c r="I30" s="49"/>
    </row>
    <row r="31" spans="1:9" ht="15.75" thickBot="1" x14ac:dyDescent="0.3">
      <c r="A31" s="34" t="s">
        <v>67</v>
      </c>
      <c r="B31" s="35"/>
      <c r="C31" s="35"/>
      <c r="D31" s="35"/>
      <c r="E31" s="35"/>
      <c r="F31" s="35"/>
      <c r="G31" s="36"/>
      <c r="H31" s="37">
        <v>0</v>
      </c>
      <c r="I31" s="38"/>
    </row>
    <row r="32" spans="1:9" ht="15.75" thickBot="1" x14ac:dyDescent="0.3">
      <c r="A32" s="34" t="s">
        <v>15</v>
      </c>
      <c r="B32" s="35"/>
      <c r="C32" s="35"/>
      <c r="D32" s="35"/>
      <c r="E32" s="35"/>
      <c r="F32" s="35"/>
      <c r="G32" s="36"/>
      <c r="H32" s="37">
        <f>H10+H31</f>
        <v>134788.37</v>
      </c>
      <c r="I32" s="38"/>
    </row>
    <row r="33" spans="1:9" x14ac:dyDescent="0.25">
      <c r="A33" s="39"/>
      <c r="B33" s="40"/>
      <c r="C33" s="40"/>
      <c r="D33" s="40"/>
      <c r="E33" s="40"/>
      <c r="F33" s="40"/>
      <c r="G33" s="41"/>
      <c r="H33" s="122"/>
      <c r="I33" s="124"/>
    </row>
    <row r="34" spans="1:9" x14ac:dyDescent="0.25">
      <c r="A34" s="6" t="s">
        <v>86</v>
      </c>
      <c r="B34" s="7"/>
      <c r="C34" s="7"/>
      <c r="D34" s="7"/>
      <c r="E34" s="7"/>
      <c r="F34" s="7"/>
      <c r="G34" s="8"/>
      <c r="H34" s="9">
        <f>H10+H4-H29</f>
        <v>166348.27999999997</v>
      </c>
      <c r="I34" s="15"/>
    </row>
    <row r="35" spans="1:9" x14ac:dyDescent="0.25">
      <c r="A35" s="6" t="s">
        <v>111</v>
      </c>
      <c r="B35" s="7"/>
      <c r="C35" s="7"/>
      <c r="D35" s="7"/>
      <c r="E35" s="7"/>
      <c r="F35" s="7"/>
      <c r="G35" s="8"/>
      <c r="H35" s="97">
        <f>H6+H7+H8-H31</f>
        <v>436433.46</v>
      </c>
      <c r="I35" s="98"/>
    </row>
    <row r="36" spans="1:9" x14ac:dyDescent="0.25">
      <c r="A36" s="103"/>
      <c r="B36" s="125"/>
      <c r="C36" s="125"/>
      <c r="D36" s="125"/>
      <c r="E36" s="125"/>
      <c r="F36" s="125"/>
      <c r="G36" s="104"/>
      <c r="H36" s="103"/>
      <c r="I36" s="104"/>
    </row>
    <row r="37" spans="1:9" x14ac:dyDescent="0.25">
      <c r="A37" s="55" t="s">
        <v>16</v>
      </c>
      <c r="B37" s="56"/>
      <c r="C37" s="56"/>
      <c r="D37" s="56"/>
      <c r="E37" s="56"/>
      <c r="F37" s="56"/>
      <c r="G37" s="57"/>
      <c r="H37" s="58"/>
      <c r="I37" s="59"/>
    </row>
    <row r="38" spans="1:9" x14ac:dyDescent="0.25">
      <c r="A38" s="22" t="s">
        <v>17</v>
      </c>
      <c r="B38" s="23"/>
      <c r="C38" s="23"/>
      <c r="D38" s="23"/>
      <c r="E38" s="23"/>
      <c r="F38" s="23"/>
      <c r="G38" s="24"/>
      <c r="H38" s="9">
        <v>8</v>
      </c>
      <c r="I38" s="10"/>
    </row>
    <row r="39" spans="1:9" ht="15.75" thickBot="1" x14ac:dyDescent="0.3">
      <c r="A39" s="27" t="s">
        <v>56</v>
      </c>
      <c r="B39" s="28"/>
      <c r="C39" s="28"/>
      <c r="D39" s="28"/>
      <c r="E39" s="28"/>
      <c r="F39" s="28"/>
      <c r="G39" s="29"/>
      <c r="H39" s="95">
        <f>H10/H29*H38</f>
        <v>8.8310491887001952</v>
      </c>
      <c r="I39" s="96"/>
    </row>
    <row r="42" spans="1:9" x14ac:dyDescent="0.25">
      <c r="A42" s="16" t="s">
        <v>20</v>
      </c>
      <c r="B42" s="16"/>
      <c r="C42" s="16"/>
      <c r="G42" s="16" t="s">
        <v>21</v>
      </c>
      <c r="H42" s="16"/>
      <c r="I42" s="16"/>
    </row>
  </sheetData>
  <mergeCells count="76"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7:G7"/>
    <mergeCell ref="H7:I7"/>
    <mergeCell ref="A9:G9"/>
    <mergeCell ref="H9:I9"/>
    <mergeCell ref="A8:G8"/>
    <mergeCell ref="H8:I8"/>
    <mergeCell ref="A29:G29"/>
    <mergeCell ref="H29:I29"/>
    <mergeCell ref="A20:G20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1:G21"/>
    <mergeCell ref="H21:I21"/>
    <mergeCell ref="H20:I20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31:G31"/>
    <mergeCell ref="H31:I31"/>
    <mergeCell ref="A30:G30"/>
    <mergeCell ref="H30:I30"/>
    <mergeCell ref="H33:I33"/>
    <mergeCell ref="A32:G32"/>
    <mergeCell ref="H32:I32"/>
    <mergeCell ref="A33:G33"/>
    <mergeCell ref="A34:G34"/>
    <mergeCell ref="H34:I34"/>
    <mergeCell ref="A35:G35"/>
    <mergeCell ref="H35:I35"/>
    <mergeCell ref="A36:G36"/>
    <mergeCell ref="H36:I36"/>
    <mergeCell ref="A42:C42"/>
    <mergeCell ref="G42:I42"/>
    <mergeCell ref="A37:G37"/>
    <mergeCell ref="H37:I37"/>
    <mergeCell ref="A38:G38"/>
    <mergeCell ref="H38:I38"/>
    <mergeCell ref="A39:G39"/>
    <mergeCell ref="H39:I39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5" workbookViewId="0">
      <selection activeCell="M10" sqref="M10"/>
    </sheetView>
  </sheetViews>
  <sheetFormatPr defaultRowHeight="15" x14ac:dyDescent="0.25"/>
  <sheetData>
    <row r="1" spans="1:9" ht="18.75" x14ac:dyDescent="0.3">
      <c r="A1" s="86" t="s">
        <v>30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6" t="s">
        <v>84</v>
      </c>
      <c r="B4" s="7"/>
      <c r="C4" s="7"/>
      <c r="D4" s="7"/>
      <c r="E4" s="7"/>
      <c r="F4" s="7"/>
      <c r="G4" s="7"/>
      <c r="H4" s="97">
        <v>130137.76</v>
      </c>
      <c r="I4" s="129"/>
    </row>
    <row r="5" spans="1:9" x14ac:dyDescent="0.25">
      <c r="A5" s="14"/>
      <c r="B5" s="92"/>
      <c r="C5" s="92"/>
      <c r="D5" s="92"/>
      <c r="E5" s="92"/>
      <c r="F5" s="92"/>
      <c r="G5" s="15"/>
      <c r="H5" s="14"/>
      <c r="I5" s="15"/>
    </row>
    <row r="6" spans="1:9" x14ac:dyDescent="0.25">
      <c r="A6" s="6" t="s">
        <v>79</v>
      </c>
      <c r="B6" s="7"/>
      <c r="C6" s="7"/>
      <c r="D6" s="7"/>
      <c r="E6" s="7"/>
      <c r="F6" s="7"/>
      <c r="G6" s="8"/>
      <c r="H6" s="14">
        <v>6180.1</v>
      </c>
      <c r="I6" s="15"/>
    </row>
    <row r="7" spans="1:9" x14ac:dyDescent="0.25">
      <c r="A7" s="22" t="s">
        <v>1</v>
      </c>
      <c r="B7" s="23"/>
      <c r="C7" s="23"/>
      <c r="D7" s="23"/>
      <c r="E7" s="23"/>
      <c r="F7" s="23"/>
      <c r="G7" s="24"/>
      <c r="H7" s="58">
        <v>23318.22</v>
      </c>
      <c r="I7" s="59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1020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132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H11+H12+H13+H14+H15+H17+H18+H19+H21+H22+H23+H24+H25+H26+H27+H28+H20</f>
        <v>93957.310000000012</v>
      </c>
      <c r="I10" s="109"/>
    </row>
    <row r="11" spans="1:9" x14ac:dyDescent="0.25">
      <c r="A11" s="66" t="s">
        <v>4</v>
      </c>
      <c r="B11" s="67"/>
      <c r="C11" s="67"/>
      <c r="D11" s="67"/>
      <c r="E11" s="67"/>
      <c r="F11" s="67"/>
      <c r="G11" s="67"/>
      <c r="H11" s="69">
        <v>438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9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55" t="s">
        <v>10</v>
      </c>
      <c r="B18" s="56"/>
      <c r="C18" s="56"/>
      <c r="D18" s="56"/>
      <c r="E18" s="56"/>
      <c r="F18" s="56"/>
      <c r="G18" s="132"/>
      <c r="H18" s="58"/>
      <c r="I18" s="59"/>
    </row>
    <row r="19" spans="1:9" x14ac:dyDescent="0.25">
      <c r="A19" s="178" t="s">
        <v>0</v>
      </c>
      <c r="B19" s="179"/>
      <c r="C19" s="179"/>
      <c r="D19" s="179"/>
      <c r="E19" s="179"/>
      <c r="F19" s="179"/>
      <c r="G19" s="220"/>
      <c r="H19" s="58"/>
      <c r="I19" s="59"/>
    </row>
    <row r="20" spans="1:9" x14ac:dyDescent="0.25">
      <c r="A20" s="55" t="s">
        <v>54</v>
      </c>
      <c r="B20" s="56"/>
      <c r="C20" s="56"/>
      <c r="D20" s="56"/>
      <c r="E20" s="56"/>
      <c r="F20" s="56"/>
      <c r="G20" s="57"/>
      <c r="H20" s="74">
        <v>1305</v>
      </c>
      <c r="I20" s="75"/>
    </row>
    <row r="21" spans="1:9" x14ac:dyDescent="0.25">
      <c r="A21" s="183" t="s">
        <v>11</v>
      </c>
      <c r="B21" s="184"/>
      <c r="C21" s="184"/>
      <c r="D21" s="184"/>
      <c r="E21" s="184"/>
      <c r="F21" s="184"/>
      <c r="G21" s="184"/>
      <c r="H21" s="81"/>
      <c r="I21" s="82"/>
    </row>
    <row r="22" spans="1:9" x14ac:dyDescent="0.25">
      <c r="A22" s="22" t="s">
        <v>12</v>
      </c>
      <c r="B22" s="23"/>
      <c r="C22" s="23"/>
      <c r="D22" s="23"/>
      <c r="E22" s="23"/>
      <c r="F22" s="23"/>
      <c r="G22" s="23"/>
      <c r="H22" s="74">
        <v>4133.6000000000004</v>
      </c>
      <c r="I22" s="75"/>
    </row>
    <row r="23" spans="1:9" x14ac:dyDescent="0.25">
      <c r="A23" s="22" t="s">
        <v>18</v>
      </c>
      <c r="B23" s="23"/>
      <c r="C23" s="23"/>
      <c r="D23" s="23"/>
      <c r="E23" s="23"/>
      <c r="F23" s="23"/>
      <c r="G23" s="23"/>
      <c r="H23" s="20"/>
      <c r="I23" s="21"/>
    </row>
    <row r="24" spans="1:9" x14ac:dyDescent="0.25">
      <c r="A24" s="22" t="s">
        <v>19</v>
      </c>
      <c r="B24" s="23"/>
      <c r="C24" s="23"/>
      <c r="D24" s="23"/>
      <c r="E24" s="23"/>
      <c r="F24" s="23"/>
      <c r="G24" s="23"/>
      <c r="H24" s="32"/>
      <c r="I24" s="33"/>
    </row>
    <row r="25" spans="1:9" x14ac:dyDescent="0.25">
      <c r="A25" s="22" t="s">
        <v>13</v>
      </c>
      <c r="B25" s="23"/>
      <c r="C25" s="23"/>
      <c r="D25" s="23"/>
      <c r="E25" s="23"/>
      <c r="F25" s="23"/>
      <c r="G25" s="23"/>
      <c r="H25" s="20">
        <v>16175.16</v>
      </c>
      <c r="I25" s="21"/>
    </row>
    <row r="26" spans="1:9" x14ac:dyDescent="0.25">
      <c r="A26" s="22" t="s">
        <v>52</v>
      </c>
      <c r="B26" s="23"/>
      <c r="C26" s="23"/>
      <c r="D26" s="23"/>
      <c r="E26" s="23"/>
      <c r="F26" s="23"/>
      <c r="G26" s="23"/>
      <c r="H26" s="20">
        <v>53822.06</v>
      </c>
      <c r="I26" s="21"/>
    </row>
    <row r="27" spans="1:9" x14ac:dyDescent="0.25">
      <c r="A27" s="22" t="s">
        <v>14</v>
      </c>
      <c r="B27" s="23"/>
      <c r="C27" s="23"/>
      <c r="D27" s="23"/>
      <c r="E27" s="23"/>
      <c r="F27" s="23"/>
      <c r="G27" s="23"/>
      <c r="H27" s="32">
        <v>16523.38</v>
      </c>
      <c r="I27" s="33"/>
    </row>
    <row r="28" spans="1:9" ht="15.75" thickBot="1" x14ac:dyDescent="0.3">
      <c r="A28" s="42" t="s">
        <v>51</v>
      </c>
      <c r="B28" s="43"/>
      <c r="C28" s="43"/>
      <c r="D28" s="43"/>
      <c r="E28" s="43"/>
      <c r="F28" s="43"/>
      <c r="G28" s="43"/>
      <c r="H28" s="45">
        <v>903.96</v>
      </c>
      <c r="I28" s="46"/>
    </row>
    <row r="29" spans="1:9" ht="15.75" thickBot="1" x14ac:dyDescent="0.3">
      <c r="A29" s="50" t="s">
        <v>106</v>
      </c>
      <c r="B29" s="51"/>
      <c r="C29" s="51"/>
      <c r="D29" s="51"/>
      <c r="E29" s="51"/>
      <c r="F29" s="51"/>
      <c r="G29" s="52"/>
      <c r="H29" s="64">
        <v>94077.3</v>
      </c>
      <c r="I29" s="130"/>
    </row>
    <row r="30" spans="1:9" ht="15.75" thickBot="1" x14ac:dyDescent="0.3">
      <c r="A30" s="47"/>
      <c r="B30" s="48"/>
      <c r="C30" s="48"/>
      <c r="D30" s="48"/>
      <c r="E30" s="48"/>
      <c r="F30" s="48"/>
      <c r="G30" s="49"/>
      <c r="H30" s="47"/>
      <c r="I30" s="49"/>
    </row>
    <row r="31" spans="1:9" ht="15.75" thickBot="1" x14ac:dyDescent="0.3">
      <c r="A31" s="34" t="s">
        <v>67</v>
      </c>
      <c r="B31" s="196"/>
      <c r="C31" s="196"/>
      <c r="D31" s="196"/>
      <c r="E31" s="196"/>
      <c r="F31" s="196"/>
      <c r="G31" s="197"/>
      <c r="H31" s="47">
        <v>0</v>
      </c>
      <c r="I31" s="49"/>
    </row>
    <row r="32" spans="1:9" ht="15.75" thickBot="1" x14ac:dyDescent="0.3">
      <c r="A32" s="34" t="s">
        <v>15</v>
      </c>
      <c r="B32" s="35"/>
      <c r="C32" s="35"/>
      <c r="D32" s="35"/>
      <c r="E32" s="35"/>
      <c r="F32" s="35"/>
      <c r="G32" s="35"/>
      <c r="H32" s="37">
        <f>H10+H31</f>
        <v>93957.310000000012</v>
      </c>
      <c r="I32" s="38"/>
    </row>
    <row r="33" spans="1:9" x14ac:dyDescent="0.25">
      <c r="A33" s="32"/>
      <c r="B33" s="164"/>
      <c r="C33" s="164"/>
      <c r="D33" s="164"/>
      <c r="E33" s="164"/>
      <c r="F33" s="164"/>
      <c r="G33" s="164"/>
      <c r="H33" s="93"/>
      <c r="I33" s="94"/>
    </row>
    <row r="34" spans="1:9" x14ac:dyDescent="0.25">
      <c r="A34" s="6" t="s">
        <v>68</v>
      </c>
      <c r="B34" s="7"/>
      <c r="C34" s="7"/>
      <c r="D34" s="7"/>
      <c r="E34" s="7"/>
      <c r="F34" s="7"/>
      <c r="G34" s="7"/>
      <c r="H34" s="9">
        <f>H4+H10-H29</f>
        <v>130017.77</v>
      </c>
      <c r="I34" s="15"/>
    </row>
    <row r="35" spans="1:9" x14ac:dyDescent="0.25">
      <c r="A35" s="6" t="s">
        <v>129</v>
      </c>
      <c r="B35" s="7"/>
      <c r="C35" s="7"/>
      <c r="D35" s="7"/>
      <c r="E35" s="7"/>
      <c r="F35" s="7"/>
      <c r="G35" s="7"/>
      <c r="H35" s="9">
        <f>H7+H8-H6</f>
        <v>18158.120000000003</v>
      </c>
      <c r="I35" s="15"/>
    </row>
    <row r="36" spans="1:9" x14ac:dyDescent="0.25">
      <c r="A36" s="14"/>
      <c r="B36" s="92"/>
      <c r="C36" s="92"/>
      <c r="D36" s="92"/>
      <c r="E36" s="92"/>
      <c r="F36" s="92"/>
      <c r="G36" s="92"/>
      <c r="H36" s="14"/>
      <c r="I36" s="15"/>
    </row>
    <row r="37" spans="1:9" x14ac:dyDescent="0.25">
      <c r="A37" s="221" t="s">
        <v>16</v>
      </c>
      <c r="B37" s="222"/>
      <c r="C37" s="222"/>
      <c r="D37" s="222"/>
      <c r="E37" s="222"/>
      <c r="F37" s="222"/>
      <c r="G37" s="222"/>
      <c r="H37" s="20"/>
      <c r="I37" s="21"/>
    </row>
    <row r="38" spans="1:9" x14ac:dyDescent="0.25">
      <c r="A38" s="22" t="s">
        <v>17</v>
      </c>
      <c r="B38" s="23"/>
      <c r="C38" s="23"/>
      <c r="D38" s="23"/>
      <c r="E38" s="23"/>
      <c r="F38" s="23"/>
      <c r="G38" s="23"/>
      <c r="H38" s="9">
        <v>10</v>
      </c>
      <c r="I38" s="10"/>
    </row>
    <row r="39" spans="1:9" ht="15.75" thickBot="1" x14ac:dyDescent="0.3">
      <c r="A39" s="27" t="s">
        <v>56</v>
      </c>
      <c r="B39" s="28"/>
      <c r="C39" s="28"/>
      <c r="D39" s="28"/>
      <c r="E39" s="28"/>
      <c r="F39" s="28"/>
      <c r="G39" s="28"/>
      <c r="H39" s="95">
        <f>H10/H29*H38</f>
        <v>9.9872455948459411</v>
      </c>
      <c r="I39" s="96"/>
    </row>
    <row r="42" spans="1:9" x14ac:dyDescent="0.25">
      <c r="A42" s="16" t="s">
        <v>20</v>
      </c>
      <c r="B42" s="16"/>
      <c r="C42" s="16"/>
      <c r="G42" s="16" t="s">
        <v>21</v>
      </c>
      <c r="H42" s="16"/>
      <c r="I42" s="16"/>
    </row>
    <row r="44" spans="1:9" x14ac:dyDescent="0.25">
      <c r="A44" s="222"/>
      <c r="B44" s="222"/>
      <c r="C44" s="222"/>
      <c r="D44" s="222"/>
      <c r="E44" s="222"/>
      <c r="F44" s="222"/>
      <c r="G44" s="222"/>
      <c r="H44" s="227"/>
      <c r="I44" s="139"/>
    </row>
    <row r="45" spans="1:9" x14ac:dyDescent="0.25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x14ac:dyDescent="0.25">
      <c r="A46" s="222"/>
      <c r="B46" s="222"/>
      <c r="C46" s="222"/>
      <c r="D46" s="222"/>
      <c r="E46" s="222"/>
      <c r="F46" s="222"/>
      <c r="G46" s="222"/>
      <c r="H46" s="164"/>
      <c r="I46" s="164"/>
    </row>
    <row r="47" spans="1:9" x14ac:dyDescent="0.25">
      <c r="A47" s="18"/>
      <c r="B47" s="18"/>
      <c r="C47" s="18"/>
      <c r="D47" s="18"/>
      <c r="E47" s="18"/>
      <c r="F47" s="18"/>
      <c r="G47" s="18"/>
      <c r="H47" s="227"/>
      <c r="I47" s="227"/>
    </row>
    <row r="48" spans="1:9" x14ac:dyDescent="0.25">
      <c r="A48" s="18"/>
      <c r="B48" s="18"/>
      <c r="C48" s="18"/>
      <c r="D48" s="18"/>
      <c r="E48" s="18"/>
      <c r="F48" s="18"/>
      <c r="G48" s="18"/>
      <c r="H48" s="227"/>
      <c r="I48" s="227"/>
    </row>
    <row r="49" spans="1:9" x14ac:dyDescent="0.25">
      <c r="A49" s="226"/>
      <c r="B49" s="226"/>
      <c r="C49" s="226"/>
      <c r="D49" s="226"/>
      <c r="E49" s="226"/>
      <c r="F49" s="226"/>
      <c r="G49" s="226"/>
      <c r="H49" s="226"/>
      <c r="I49" s="226"/>
    </row>
    <row r="50" spans="1:9" x14ac:dyDescent="0.25">
      <c r="A50" s="226"/>
      <c r="B50" s="226"/>
      <c r="C50" s="226"/>
      <c r="D50" s="226"/>
      <c r="E50" s="226"/>
      <c r="F50" s="226"/>
      <c r="G50" s="226"/>
      <c r="H50" s="226"/>
      <c r="I50" s="226"/>
    </row>
    <row r="51" spans="1:9" x14ac:dyDescent="0.25">
      <c r="A51" s="164"/>
      <c r="B51" s="164"/>
      <c r="C51" s="164"/>
      <c r="D51" s="226"/>
      <c r="E51" s="226"/>
      <c r="F51" s="226"/>
      <c r="G51" s="164"/>
      <c r="H51" s="164"/>
      <c r="I51" s="164"/>
    </row>
  </sheetData>
  <mergeCells count="88">
    <mergeCell ref="A5:G5"/>
    <mergeCell ref="H5:I5"/>
    <mergeCell ref="A1:I1"/>
    <mergeCell ref="C2:F2"/>
    <mergeCell ref="A3:G3"/>
    <mergeCell ref="H3:I3"/>
    <mergeCell ref="A4:G4"/>
    <mergeCell ref="H4:I4"/>
    <mergeCell ref="A7:G7"/>
    <mergeCell ref="H7:I7"/>
    <mergeCell ref="A8:G8"/>
    <mergeCell ref="H8:I8"/>
    <mergeCell ref="A6:G6"/>
    <mergeCell ref="H6:I6"/>
    <mergeCell ref="A9:G9"/>
    <mergeCell ref="H9:I9"/>
    <mergeCell ref="A11:G11"/>
    <mergeCell ref="H11:I11"/>
    <mergeCell ref="A12:G12"/>
    <mergeCell ref="H12:I12"/>
    <mergeCell ref="A10:G10"/>
    <mergeCell ref="H10:I10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4:G24"/>
    <mergeCell ref="H24:I24"/>
    <mergeCell ref="A25:G25"/>
    <mergeCell ref="H25:I25"/>
    <mergeCell ref="A22:G22"/>
    <mergeCell ref="H22:I22"/>
    <mergeCell ref="A23:G23"/>
    <mergeCell ref="H23:I23"/>
    <mergeCell ref="A26:G26"/>
    <mergeCell ref="H26:I26"/>
    <mergeCell ref="A28:G28"/>
    <mergeCell ref="H28:I28"/>
    <mergeCell ref="A29:G29"/>
    <mergeCell ref="H29:I29"/>
    <mergeCell ref="A27:G27"/>
    <mergeCell ref="H27:I27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5:G45"/>
    <mergeCell ref="H45:I45"/>
    <mergeCell ref="A46:G46"/>
    <mergeCell ref="H46:I46"/>
    <mergeCell ref="A44:G44"/>
    <mergeCell ref="H44:I44"/>
    <mergeCell ref="A42:C42"/>
    <mergeCell ref="G42:I42"/>
    <mergeCell ref="A47:G47"/>
    <mergeCell ref="H47:I47"/>
    <mergeCell ref="A48:G48"/>
    <mergeCell ref="H48:I48"/>
    <mergeCell ref="A51:C51"/>
    <mergeCell ref="G51:I51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2" workbookViewId="0">
      <selection activeCell="L30" sqref="L30"/>
    </sheetView>
  </sheetViews>
  <sheetFormatPr defaultRowHeight="15" x14ac:dyDescent="0.25"/>
  <sheetData>
    <row r="1" spans="1:9" ht="18.75" x14ac:dyDescent="0.3">
      <c r="A1" s="86" t="s">
        <v>64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8"/>
      <c r="H3" s="88" t="s">
        <v>3</v>
      </c>
      <c r="I3" s="89"/>
    </row>
    <row r="4" spans="1:9" x14ac:dyDescent="0.25">
      <c r="A4" s="225" t="s">
        <v>84</v>
      </c>
      <c r="B4" s="12"/>
      <c r="C4" s="12"/>
      <c r="D4" s="12"/>
      <c r="E4" s="12"/>
      <c r="F4" s="12"/>
      <c r="G4" s="12"/>
      <c r="H4" s="97">
        <v>115965.93</v>
      </c>
      <c r="I4" s="98"/>
    </row>
    <row r="5" spans="1:9" x14ac:dyDescent="0.25">
      <c r="A5" s="14"/>
      <c r="B5" s="92"/>
      <c r="C5" s="92"/>
      <c r="D5" s="92"/>
      <c r="E5" s="92"/>
      <c r="F5" s="92"/>
      <c r="G5" s="92"/>
      <c r="H5" s="20"/>
      <c r="I5" s="21"/>
    </row>
    <row r="6" spans="1:9" x14ac:dyDescent="0.25">
      <c r="A6" s="11" t="s">
        <v>72</v>
      </c>
      <c r="B6" s="12"/>
      <c r="C6" s="12"/>
      <c r="D6" s="12"/>
      <c r="E6" s="12"/>
      <c r="F6" s="12"/>
      <c r="G6" s="12"/>
      <c r="H6" s="9">
        <v>19173.900000000001</v>
      </c>
      <c r="I6" s="10"/>
    </row>
    <row r="7" spans="1:9" x14ac:dyDescent="0.25">
      <c r="A7" s="55" t="s">
        <v>34</v>
      </c>
      <c r="B7" s="56"/>
      <c r="C7" s="56"/>
      <c r="D7" s="56"/>
      <c r="E7" s="56"/>
      <c r="F7" s="56"/>
      <c r="G7" s="132"/>
      <c r="H7" s="76">
        <v>18155.5</v>
      </c>
      <c r="I7" s="77"/>
    </row>
    <row r="8" spans="1:9" x14ac:dyDescent="0.25">
      <c r="A8" s="55" t="s">
        <v>55</v>
      </c>
      <c r="B8" s="56"/>
      <c r="C8" s="56"/>
      <c r="D8" s="56"/>
      <c r="E8" s="56"/>
      <c r="F8" s="56"/>
      <c r="G8" s="132"/>
      <c r="H8" s="74" t="s">
        <v>33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132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H11+H12+H13+H14+H15+H17+H18+H19+H21+H22+H23+H24+H25+H26+H27+H28+H20</f>
        <v>106274.33</v>
      </c>
      <c r="I10" s="109"/>
    </row>
    <row r="11" spans="1:9" x14ac:dyDescent="0.25">
      <c r="A11" s="66" t="s">
        <v>4</v>
      </c>
      <c r="B11" s="67"/>
      <c r="C11" s="67"/>
      <c r="D11" s="67"/>
      <c r="E11" s="67"/>
      <c r="F11" s="67"/>
      <c r="G11" s="67"/>
      <c r="H11" s="69">
        <v>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9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55" t="s">
        <v>10</v>
      </c>
      <c r="B18" s="56"/>
      <c r="C18" s="56"/>
      <c r="D18" s="56"/>
      <c r="E18" s="56"/>
      <c r="F18" s="56"/>
      <c r="G18" s="132"/>
      <c r="H18" s="58"/>
      <c r="I18" s="59"/>
    </row>
    <row r="19" spans="1:9" x14ac:dyDescent="0.25">
      <c r="A19" s="83" t="s">
        <v>0</v>
      </c>
      <c r="B19" s="84"/>
      <c r="C19" s="84"/>
      <c r="D19" s="84"/>
      <c r="E19" s="84"/>
      <c r="F19" s="84"/>
      <c r="G19" s="131"/>
      <c r="H19" s="58"/>
      <c r="I19" s="59"/>
    </row>
    <row r="20" spans="1:9" x14ac:dyDescent="0.25">
      <c r="A20" s="55" t="s">
        <v>54</v>
      </c>
      <c r="B20" s="56"/>
      <c r="C20" s="56"/>
      <c r="D20" s="56"/>
      <c r="E20" s="56"/>
      <c r="F20" s="56"/>
      <c r="G20" s="132"/>
      <c r="H20" s="74"/>
      <c r="I20" s="75"/>
    </row>
    <row r="21" spans="1:9" x14ac:dyDescent="0.25">
      <c r="A21" s="78" t="s">
        <v>11</v>
      </c>
      <c r="B21" s="79"/>
      <c r="C21" s="79"/>
      <c r="D21" s="79"/>
      <c r="E21" s="79"/>
      <c r="F21" s="79"/>
      <c r="G21" s="79"/>
      <c r="H21" s="81"/>
      <c r="I21" s="82"/>
    </row>
    <row r="22" spans="1:9" x14ac:dyDescent="0.25">
      <c r="A22" s="22" t="s">
        <v>12</v>
      </c>
      <c r="B22" s="23"/>
      <c r="C22" s="23"/>
      <c r="D22" s="23"/>
      <c r="E22" s="23"/>
      <c r="F22" s="23"/>
      <c r="G22" s="23"/>
      <c r="H22" s="74">
        <v>3255.21</v>
      </c>
      <c r="I22" s="75"/>
    </row>
    <row r="23" spans="1:9" x14ac:dyDescent="0.25">
      <c r="A23" s="22" t="s">
        <v>18</v>
      </c>
      <c r="B23" s="23"/>
      <c r="C23" s="23"/>
      <c r="D23" s="23"/>
      <c r="E23" s="23"/>
      <c r="F23" s="23"/>
      <c r="G23" s="23"/>
      <c r="H23" s="20"/>
      <c r="I23" s="21"/>
    </row>
    <row r="24" spans="1:9" x14ac:dyDescent="0.25">
      <c r="A24" s="22" t="s">
        <v>19</v>
      </c>
      <c r="B24" s="23"/>
      <c r="C24" s="23"/>
      <c r="D24" s="23"/>
      <c r="E24" s="23"/>
      <c r="F24" s="23"/>
      <c r="G24" s="23"/>
      <c r="H24" s="32"/>
      <c r="I24" s="33"/>
    </row>
    <row r="25" spans="1:9" x14ac:dyDescent="0.25">
      <c r="A25" s="22" t="s">
        <v>13</v>
      </c>
      <c r="B25" s="23"/>
      <c r="C25" s="23"/>
      <c r="D25" s="23"/>
      <c r="E25" s="23"/>
      <c r="F25" s="23"/>
      <c r="G25" s="23"/>
      <c r="H25" s="74">
        <v>18967.919999999998</v>
      </c>
      <c r="I25" s="75"/>
    </row>
    <row r="26" spans="1:9" x14ac:dyDescent="0.25">
      <c r="A26" s="22" t="s">
        <v>52</v>
      </c>
      <c r="B26" s="23"/>
      <c r="C26" s="23"/>
      <c r="D26" s="23"/>
      <c r="E26" s="23"/>
      <c r="F26" s="23"/>
      <c r="G26" s="23"/>
      <c r="H26" s="20">
        <v>63114.83</v>
      </c>
      <c r="I26" s="21"/>
    </row>
    <row r="27" spans="1:9" x14ac:dyDescent="0.25">
      <c r="A27" s="22" t="s">
        <v>14</v>
      </c>
      <c r="B27" s="23"/>
      <c r="C27" s="23"/>
      <c r="D27" s="23"/>
      <c r="E27" s="23"/>
      <c r="F27" s="23"/>
      <c r="G27" s="23"/>
      <c r="H27" s="32">
        <v>19376.259999999998</v>
      </c>
      <c r="I27" s="33"/>
    </row>
    <row r="28" spans="1:9" ht="15.75" thickBot="1" x14ac:dyDescent="0.3">
      <c r="A28" s="42" t="s">
        <v>51</v>
      </c>
      <c r="B28" s="43"/>
      <c r="C28" s="43"/>
      <c r="D28" s="43"/>
      <c r="E28" s="43"/>
      <c r="F28" s="43"/>
      <c r="G28" s="43"/>
      <c r="H28" s="45">
        <v>903.96</v>
      </c>
      <c r="I28" s="46"/>
    </row>
    <row r="29" spans="1:9" ht="15.75" thickBot="1" x14ac:dyDescent="0.3">
      <c r="A29" s="50" t="s">
        <v>106</v>
      </c>
      <c r="B29" s="51"/>
      <c r="C29" s="51"/>
      <c r="D29" s="51"/>
      <c r="E29" s="51"/>
      <c r="F29" s="51"/>
      <c r="G29" s="52"/>
      <c r="H29" s="64">
        <v>54466.5</v>
      </c>
      <c r="I29" s="130"/>
    </row>
    <row r="30" spans="1:9" ht="15.75" thickBot="1" x14ac:dyDescent="0.3">
      <c r="A30" s="235"/>
      <c r="B30" s="236"/>
      <c r="C30" s="236"/>
      <c r="D30" s="236"/>
      <c r="E30" s="236"/>
      <c r="F30" s="236"/>
      <c r="G30" s="237"/>
      <c r="H30" s="119"/>
      <c r="I30" s="121"/>
    </row>
    <row r="31" spans="1:9" ht="15.75" thickBot="1" x14ac:dyDescent="0.3">
      <c r="A31" s="34" t="s">
        <v>67</v>
      </c>
      <c r="B31" s="35"/>
      <c r="C31" s="35"/>
      <c r="D31" s="35"/>
      <c r="E31" s="35"/>
      <c r="F31" s="35"/>
      <c r="G31" s="35"/>
      <c r="H31" s="37">
        <v>0</v>
      </c>
      <c r="I31" s="38"/>
    </row>
    <row r="32" spans="1:9" ht="15.75" thickBot="1" x14ac:dyDescent="0.3">
      <c r="A32" s="34" t="s">
        <v>15</v>
      </c>
      <c r="B32" s="35"/>
      <c r="C32" s="35"/>
      <c r="D32" s="35"/>
      <c r="E32" s="35"/>
      <c r="F32" s="35"/>
      <c r="G32" s="35"/>
      <c r="H32" s="37">
        <f>H10+H31</f>
        <v>106274.33</v>
      </c>
      <c r="I32" s="38"/>
    </row>
    <row r="33" spans="1:9" x14ac:dyDescent="0.25">
      <c r="A33" s="39"/>
      <c r="B33" s="40"/>
      <c r="C33" s="40"/>
      <c r="D33" s="40"/>
      <c r="E33" s="40"/>
      <c r="F33" s="40"/>
      <c r="G33" s="40"/>
      <c r="H33" s="122"/>
      <c r="I33" s="124"/>
    </row>
    <row r="34" spans="1:9" x14ac:dyDescent="0.25">
      <c r="A34" s="6" t="s">
        <v>86</v>
      </c>
      <c r="B34" s="7"/>
      <c r="C34" s="7"/>
      <c r="D34" s="7"/>
      <c r="E34" s="7"/>
      <c r="F34" s="7"/>
      <c r="G34" s="7"/>
      <c r="H34" s="9">
        <f>H4+H10-H29</f>
        <v>167773.76</v>
      </c>
      <c r="I34" s="15"/>
    </row>
    <row r="35" spans="1:9" x14ac:dyDescent="0.25">
      <c r="A35" s="6" t="s">
        <v>109</v>
      </c>
      <c r="B35" s="7"/>
      <c r="C35" s="7"/>
      <c r="D35" s="7"/>
      <c r="E35" s="7"/>
      <c r="F35" s="7"/>
      <c r="G35" s="7"/>
      <c r="H35" s="97">
        <f>H6+H7</f>
        <v>37329.4</v>
      </c>
      <c r="I35" s="98"/>
    </row>
    <row r="36" spans="1:9" x14ac:dyDescent="0.25">
      <c r="A36" s="103"/>
      <c r="B36" s="125"/>
      <c r="C36" s="125"/>
      <c r="D36" s="125"/>
      <c r="E36" s="125"/>
      <c r="F36" s="125"/>
      <c r="G36" s="126"/>
      <c r="H36" s="103"/>
      <c r="I36" s="104"/>
    </row>
    <row r="37" spans="1:9" x14ac:dyDescent="0.25">
      <c r="A37" s="55" t="s">
        <v>16</v>
      </c>
      <c r="B37" s="56"/>
      <c r="C37" s="56"/>
      <c r="D37" s="56"/>
      <c r="E37" s="56"/>
      <c r="F37" s="56"/>
      <c r="G37" s="132"/>
      <c r="H37" s="58"/>
      <c r="I37" s="59"/>
    </row>
    <row r="38" spans="1:9" x14ac:dyDescent="0.25">
      <c r="A38" s="22" t="s">
        <v>17</v>
      </c>
      <c r="B38" s="23"/>
      <c r="C38" s="23"/>
      <c r="D38" s="23"/>
      <c r="E38" s="23"/>
      <c r="F38" s="23"/>
      <c r="G38" s="23"/>
      <c r="H38" s="9">
        <v>9</v>
      </c>
      <c r="I38" s="10"/>
    </row>
    <row r="39" spans="1:9" ht="15.75" thickBot="1" x14ac:dyDescent="0.3">
      <c r="A39" s="27" t="s">
        <v>56</v>
      </c>
      <c r="B39" s="28"/>
      <c r="C39" s="28"/>
      <c r="D39" s="28"/>
      <c r="E39" s="28"/>
      <c r="F39" s="28"/>
      <c r="G39" s="28"/>
      <c r="H39" s="95">
        <f>H10/H29*H38</f>
        <v>17.560683539423316</v>
      </c>
      <c r="I39" s="96"/>
    </row>
    <row r="42" spans="1:9" x14ac:dyDescent="0.25">
      <c r="A42" s="16" t="s">
        <v>20</v>
      </c>
      <c r="B42" s="16"/>
      <c r="C42" s="16"/>
      <c r="G42" s="16" t="s">
        <v>21</v>
      </c>
      <c r="H42" s="16"/>
      <c r="I42" s="16"/>
    </row>
    <row r="44" spans="1:9" x14ac:dyDescent="0.25">
      <c r="A44" s="222"/>
      <c r="B44" s="222"/>
      <c r="C44" s="222"/>
      <c r="D44" s="222"/>
      <c r="E44" s="222"/>
      <c r="F44" s="222"/>
      <c r="G44" s="222"/>
      <c r="H44" s="227"/>
      <c r="I44" s="139"/>
    </row>
    <row r="45" spans="1:9" x14ac:dyDescent="0.25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x14ac:dyDescent="0.25">
      <c r="A46" s="18"/>
      <c r="B46" s="18"/>
      <c r="C46" s="18"/>
      <c r="D46" s="18"/>
      <c r="E46" s="18"/>
      <c r="F46" s="18"/>
      <c r="G46" s="18"/>
      <c r="H46" s="164"/>
      <c r="I46" s="164"/>
    </row>
    <row r="47" spans="1:9" x14ac:dyDescent="0.25">
      <c r="A47" s="18"/>
      <c r="B47" s="18"/>
      <c r="C47" s="18"/>
      <c r="D47" s="18"/>
      <c r="E47" s="18"/>
      <c r="F47" s="18"/>
      <c r="G47" s="18"/>
      <c r="H47" s="227"/>
      <c r="I47" s="227"/>
    </row>
    <row r="48" spans="1:9" x14ac:dyDescent="0.25">
      <c r="A48" s="18"/>
      <c r="B48" s="18"/>
      <c r="C48" s="18"/>
      <c r="D48" s="18"/>
      <c r="E48" s="18"/>
      <c r="F48" s="18"/>
      <c r="G48" s="18"/>
      <c r="H48" s="227"/>
      <c r="I48" s="227"/>
    </row>
    <row r="49" spans="1:9" x14ac:dyDescent="0.25">
      <c r="A49" s="226"/>
      <c r="B49" s="226"/>
      <c r="C49" s="226"/>
      <c r="D49" s="226"/>
      <c r="E49" s="226"/>
      <c r="F49" s="226"/>
      <c r="G49" s="226"/>
      <c r="H49" s="226"/>
      <c r="I49" s="226"/>
    </row>
    <row r="50" spans="1:9" x14ac:dyDescent="0.25">
      <c r="A50" s="226"/>
      <c r="B50" s="226"/>
      <c r="C50" s="226"/>
      <c r="D50" s="226"/>
      <c r="E50" s="226"/>
      <c r="F50" s="226"/>
      <c r="G50" s="226"/>
      <c r="H50" s="226"/>
      <c r="I50" s="226"/>
    </row>
    <row r="51" spans="1:9" x14ac:dyDescent="0.25">
      <c r="A51" s="164"/>
      <c r="B51" s="164"/>
      <c r="C51" s="164"/>
      <c r="D51" s="226"/>
      <c r="E51" s="226"/>
      <c r="F51" s="226"/>
      <c r="G51" s="164"/>
      <c r="H51" s="164"/>
      <c r="I51" s="164"/>
    </row>
  </sheetData>
  <mergeCells count="88">
    <mergeCell ref="A4:G4"/>
    <mergeCell ref="H4:I4"/>
    <mergeCell ref="A7:G7"/>
    <mergeCell ref="H7:I7"/>
    <mergeCell ref="A1:I1"/>
    <mergeCell ref="C2:F2"/>
    <mergeCell ref="A3:G3"/>
    <mergeCell ref="H3:I3"/>
    <mergeCell ref="A6:G6"/>
    <mergeCell ref="H6:I6"/>
    <mergeCell ref="A5:G5"/>
    <mergeCell ref="H5:I5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2:C42"/>
    <mergeCell ref="G42:I42"/>
    <mergeCell ref="A44:G44"/>
    <mergeCell ref="H44:I44"/>
    <mergeCell ref="A45:G45"/>
    <mergeCell ref="H45:I45"/>
    <mergeCell ref="A51:C51"/>
    <mergeCell ref="G51:I51"/>
    <mergeCell ref="A46:G46"/>
    <mergeCell ref="H46:I46"/>
    <mergeCell ref="A47:G47"/>
    <mergeCell ref="H47:I47"/>
    <mergeCell ref="A48:G48"/>
    <mergeCell ref="H48:I48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2" workbookViewId="0">
      <selection activeCell="M11" sqref="M11"/>
    </sheetView>
  </sheetViews>
  <sheetFormatPr defaultRowHeight="15" x14ac:dyDescent="0.25"/>
  <sheetData>
    <row r="1" spans="1:9" ht="18.75" x14ac:dyDescent="0.3">
      <c r="A1" s="86" t="s">
        <v>65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106" t="s">
        <v>3</v>
      </c>
      <c r="I3" s="107"/>
    </row>
    <row r="4" spans="1:9" x14ac:dyDescent="0.25">
      <c r="A4" s="143" t="s">
        <v>82</v>
      </c>
      <c r="B4" s="144"/>
      <c r="C4" s="144"/>
      <c r="D4" s="144"/>
      <c r="E4" s="144"/>
      <c r="F4" s="144"/>
      <c r="G4" s="145"/>
      <c r="H4" s="14">
        <v>66251.87</v>
      </c>
      <c r="I4" s="15"/>
    </row>
    <row r="5" spans="1:9" x14ac:dyDescent="0.25">
      <c r="A5" s="14"/>
      <c r="B5" s="92"/>
      <c r="C5" s="92"/>
      <c r="D5" s="92"/>
      <c r="E5" s="92"/>
      <c r="F5" s="92"/>
      <c r="G5" s="15"/>
      <c r="H5" s="20"/>
      <c r="I5" s="21"/>
    </row>
    <row r="6" spans="1:9" x14ac:dyDescent="0.25">
      <c r="A6" s="11" t="s">
        <v>94</v>
      </c>
      <c r="B6" s="12"/>
      <c r="C6" s="12"/>
      <c r="D6" s="12"/>
      <c r="E6" s="12"/>
      <c r="F6" s="12"/>
      <c r="G6" s="13"/>
      <c r="H6" s="9">
        <v>41460</v>
      </c>
      <c r="I6" s="10"/>
    </row>
    <row r="7" spans="1:9" x14ac:dyDescent="0.25">
      <c r="A7" s="55" t="s">
        <v>55</v>
      </c>
      <c r="B7" s="56"/>
      <c r="C7" s="56"/>
      <c r="D7" s="56"/>
      <c r="E7" s="56"/>
      <c r="F7" s="56"/>
      <c r="G7" s="57"/>
      <c r="H7" s="74" t="s">
        <v>33</v>
      </c>
      <c r="I7" s="75"/>
    </row>
    <row r="8" spans="1:9" ht="15.75" thickBot="1" x14ac:dyDescent="0.3">
      <c r="A8" s="55"/>
      <c r="B8" s="56"/>
      <c r="C8" s="56"/>
      <c r="D8" s="56"/>
      <c r="E8" s="56"/>
      <c r="F8" s="56"/>
      <c r="G8" s="57"/>
      <c r="H8" s="58"/>
      <c r="I8" s="59"/>
    </row>
    <row r="9" spans="1:9" ht="15.75" thickBot="1" x14ac:dyDescent="0.3">
      <c r="A9" s="50" t="s">
        <v>130</v>
      </c>
      <c r="B9" s="51"/>
      <c r="C9" s="51"/>
      <c r="D9" s="51"/>
      <c r="E9" s="51"/>
      <c r="F9" s="51"/>
      <c r="G9" s="52"/>
      <c r="H9" s="64">
        <f>H10+H11+H12+H13+H14+H16+H17+H18+H20+H21+H22+H23+H24+H25+H26+H27+H19</f>
        <v>103923.69</v>
      </c>
      <c r="I9" s="109"/>
    </row>
    <row r="10" spans="1:9" x14ac:dyDescent="0.25">
      <c r="A10" s="66" t="s">
        <v>4</v>
      </c>
      <c r="B10" s="67"/>
      <c r="C10" s="67"/>
      <c r="D10" s="67"/>
      <c r="E10" s="67"/>
      <c r="F10" s="67"/>
      <c r="G10" s="68"/>
      <c r="H10" s="69">
        <v>0</v>
      </c>
      <c r="I10" s="70"/>
    </row>
    <row r="11" spans="1:9" x14ac:dyDescent="0.25">
      <c r="A11" s="55" t="s">
        <v>5</v>
      </c>
      <c r="B11" s="56"/>
      <c r="C11" s="56"/>
      <c r="D11" s="56"/>
      <c r="E11" s="56"/>
      <c r="F11" s="56"/>
      <c r="G11" s="57"/>
      <c r="H11" s="58"/>
      <c r="I11" s="59"/>
    </row>
    <row r="12" spans="1:9" x14ac:dyDescent="0.25">
      <c r="A12" s="55" t="s">
        <v>6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7</v>
      </c>
      <c r="B13" s="56"/>
      <c r="C13" s="56"/>
      <c r="D13" s="56"/>
      <c r="E13" s="56"/>
      <c r="F13" s="56"/>
      <c r="G13" s="57"/>
      <c r="H13" s="58">
        <v>656.15</v>
      </c>
      <c r="I13" s="59"/>
    </row>
    <row r="14" spans="1:9" x14ac:dyDescent="0.25">
      <c r="A14" s="60" t="s">
        <v>8</v>
      </c>
      <c r="B14" s="61"/>
      <c r="C14" s="61"/>
      <c r="D14" s="61"/>
      <c r="E14" s="61"/>
      <c r="F14" s="61"/>
      <c r="G14" s="62"/>
      <c r="H14" s="58"/>
      <c r="I14" s="59"/>
    </row>
    <row r="15" spans="1:9" x14ac:dyDescent="0.25">
      <c r="A15" s="60"/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55" t="s">
        <v>9</v>
      </c>
      <c r="B16" s="56"/>
      <c r="C16" s="56"/>
      <c r="D16" s="56"/>
      <c r="E16" s="56"/>
      <c r="F16" s="56"/>
      <c r="G16" s="57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85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57"/>
      <c r="H19" s="74">
        <v>1836</v>
      </c>
      <c r="I19" s="75"/>
    </row>
    <row r="20" spans="1:9" x14ac:dyDescent="0.25">
      <c r="A20" s="78" t="s">
        <v>11</v>
      </c>
      <c r="B20" s="79"/>
      <c r="C20" s="79"/>
      <c r="D20" s="79"/>
      <c r="E20" s="79"/>
      <c r="F20" s="79"/>
      <c r="G20" s="80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74">
        <v>2996.86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74">
        <v>18233.52</v>
      </c>
      <c r="I24" s="75"/>
    </row>
    <row r="25" spans="1:9" x14ac:dyDescent="0.25">
      <c r="A25" s="22" t="s">
        <v>52</v>
      </c>
      <c r="B25" s="23"/>
      <c r="C25" s="23"/>
      <c r="D25" s="23"/>
      <c r="E25" s="23"/>
      <c r="F25" s="23"/>
      <c r="G25" s="24"/>
      <c r="H25" s="20">
        <v>60671.15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190">
        <v>18626.05</v>
      </c>
      <c r="I26" s="191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81536.399999999994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6"/>
      <c r="H30" s="37">
        <v>0</v>
      </c>
      <c r="I30" s="38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6"/>
      <c r="H31" s="37">
        <f>H9+H30</f>
        <v>103923.69</v>
      </c>
      <c r="I31" s="38"/>
    </row>
    <row r="32" spans="1:9" x14ac:dyDescent="0.25">
      <c r="A32" s="39"/>
      <c r="B32" s="40"/>
      <c r="C32" s="40"/>
      <c r="D32" s="40"/>
      <c r="E32" s="40"/>
      <c r="F32" s="40"/>
      <c r="G32" s="41"/>
      <c r="H32" s="122"/>
      <c r="I32" s="124"/>
    </row>
    <row r="33" spans="1:9" x14ac:dyDescent="0.25">
      <c r="A33" s="6" t="s">
        <v>86</v>
      </c>
      <c r="B33" s="7"/>
      <c r="C33" s="7"/>
      <c r="D33" s="7"/>
      <c r="E33" s="7"/>
      <c r="F33" s="7"/>
      <c r="G33" s="8"/>
      <c r="H33" s="9">
        <f>H4+H9-H28</f>
        <v>88639.16</v>
      </c>
      <c r="I33" s="15"/>
    </row>
    <row r="34" spans="1:9" x14ac:dyDescent="0.25">
      <c r="A34" s="6" t="s">
        <v>95</v>
      </c>
      <c r="B34" s="7"/>
      <c r="C34" s="7"/>
      <c r="D34" s="7"/>
      <c r="E34" s="7"/>
      <c r="F34" s="7"/>
      <c r="G34" s="8"/>
      <c r="H34" s="97">
        <f>H6+H30</f>
        <v>41460</v>
      </c>
      <c r="I34" s="98"/>
    </row>
    <row r="35" spans="1:9" x14ac:dyDescent="0.25">
      <c r="A35" s="103"/>
      <c r="B35" s="125"/>
      <c r="C35" s="125"/>
      <c r="D35" s="125"/>
      <c r="E35" s="125"/>
      <c r="F35" s="125"/>
      <c r="G35" s="104"/>
      <c r="H35" s="103"/>
      <c r="I35" s="104"/>
    </row>
    <row r="36" spans="1:9" x14ac:dyDescent="0.25">
      <c r="A36" s="55" t="s">
        <v>16</v>
      </c>
      <c r="B36" s="56"/>
      <c r="C36" s="56"/>
      <c r="D36" s="56"/>
      <c r="E36" s="56"/>
      <c r="F36" s="56"/>
      <c r="G36" s="57"/>
      <c r="H36" s="58"/>
      <c r="I36" s="59"/>
    </row>
    <row r="37" spans="1:9" x14ac:dyDescent="0.25">
      <c r="A37" s="22" t="s">
        <v>17</v>
      </c>
      <c r="B37" s="23"/>
      <c r="C37" s="23"/>
      <c r="D37" s="23"/>
      <c r="E37" s="23"/>
      <c r="F37" s="23"/>
      <c r="G37" s="24"/>
      <c r="H37" s="9">
        <v>12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9"/>
      <c r="H38" s="95">
        <f>H9/H28*H37</f>
        <v>15.294816548191974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  <row r="43" spans="1:9" x14ac:dyDescent="0.25">
      <c r="A43" s="18"/>
      <c r="B43" s="18"/>
      <c r="C43" s="18"/>
      <c r="D43" s="18"/>
      <c r="E43" s="18"/>
      <c r="F43" s="18"/>
      <c r="G43" s="18"/>
      <c r="H43" s="227"/>
      <c r="I43" s="227"/>
    </row>
    <row r="44" spans="1:9" x14ac:dyDescent="0.25">
      <c r="A44" s="18"/>
      <c r="B44" s="18"/>
      <c r="C44" s="18"/>
      <c r="D44" s="18"/>
      <c r="E44" s="18"/>
      <c r="F44" s="18"/>
      <c r="G44" s="18"/>
      <c r="H44" s="227"/>
      <c r="I44" s="227"/>
    </row>
    <row r="45" spans="1:9" x14ac:dyDescent="0.25">
      <c r="A45" s="226"/>
      <c r="B45" s="226"/>
      <c r="C45" s="226"/>
      <c r="D45" s="226"/>
      <c r="E45" s="226"/>
      <c r="F45" s="226"/>
      <c r="G45" s="226"/>
      <c r="H45" s="226"/>
      <c r="I45" s="226"/>
    </row>
    <row r="46" spans="1:9" x14ac:dyDescent="0.25">
      <c r="A46" s="226"/>
      <c r="B46" s="226"/>
      <c r="C46" s="226"/>
      <c r="D46" s="226"/>
      <c r="E46" s="226"/>
      <c r="F46" s="226"/>
      <c r="G46" s="226"/>
      <c r="H46" s="226"/>
      <c r="I46" s="226"/>
    </row>
    <row r="47" spans="1:9" x14ac:dyDescent="0.25">
      <c r="A47" s="164"/>
      <c r="B47" s="164"/>
      <c r="C47" s="164"/>
      <c r="D47" s="226"/>
      <c r="E47" s="226"/>
      <c r="F47" s="226"/>
      <c r="G47" s="164"/>
      <c r="H47" s="164"/>
      <c r="I47" s="164"/>
    </row>
  </sheetData>
  <mergeCells count="80">
    <mergeCell ref="A6:G6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H17:I17"/>
    <mergeCell ref="A18:G18"/>
    <mergeCell ref="H18:I18"/>
    <mergeCell ref="A21:G21"/>
    <mergeCell ref="H21:I21"/>
    <mergeCell ref="A22:G22"/>
    <mergeCell ref="H22:I22"/>
    <mergeCell ref="A19:G19"/>
    <mergeCell ref="H19:I19"/>
    <mergeCell ref="A20:G20"/>
    <mergeCell ref="H20:I20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8:G38"/>
    <mergeCell ref="H38:I38"/>
    <mergeCell ref="A35:G35"/>
    <mergeCell ref="H35:I35"/>
    <mergeCell ref="A36:G36"/>
    <mergeCell ref="H36:I36"/>
    <mergeCell ref="A37:G37"/>
    <mergeCell ref="H37:I37"/>
    <mergeCell ref="A44:G44"/>
    <mergeCell ref="H44:I44"/>
    <mergeCell ref="A47:C47"/>
    <mergeCell ref="G47:I47"/>
    <mergeCell ref="A43:G43"/>
    <mergeCell ref="H43:I43"/>
    <mergeCell ref="A41:C41"/>
    <mergeCell ref="G41:I41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5" workbookViewId="0">
      <selection activeCell="M9" sqref="M9"/>
    </sheetView>
  </sheetViews>
  <sheetFormatPr defaultRowHeight="15" x14ac:dyDescent="0.25"/>
  <sheetData>
    <row r="1" spans="1:11" ht="18.75" x14ac:dyDescent="0.3">
      <c r="A1" s="86" t="s">
        <v>66</v>
      </c>
      <c r="B1" s="86"/>
      <c r="C1" s="86"/>
      <c r="D1" s="86"/>
      <c r="E1" s="86"/>
      <c r="F1" s="86"/>
      <c r="G1" s="86"/>
      <c r="H1" s="86"/>
      <c r="I1" s="86"/>
    </row>
    <row r="2" spans="1:11" ht="15.75" thickBot="1" x14ac:dyDescent="0.3">
      <c r="C2" s="105" t="s">
        <v>70</v>
      </c>
      <c r="D2" s="105"/>
      <c r="E2" s="105"/>
      <c r="F2" s="105"/>
    </row>
    <row r="3" spans="1:11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11" x14ac:dyDescent="0.25">
      <c r="A4" s="143" t="s">
        <v>84</v>
      </c>
      <c r="B4" s="144"/>
      <c r="C4" s="144"/>
      <c r="D4" s="144"/>
      <c r="E4" s="144"/>
      <c r="F4" s="144"/>
      <c r="G4" s="145"/>
      <c r="H4" s="137">
        <v>112689.93</v>
      </c>
      <c r="I4" s="129"/>
    </row>
    <row r="5" spans="1:11" x14ac:dyDescent="0.25">
      <c r="A5" s="14"/>
      <c r="B5" s="92"/>
      <c r="C5" s="92"/>
      <c r="D5" s="92"/>
      <c r="E5" s="92"/>
      <c r="F5" s="92"/>
      <c r="G5" s="15"/>
      <c r="H5" s="20"/>
      <c r="I5" s="21"/>
    </row>
    <row r="6" spans="1:11" x14ac:dyDescent="0.25">
      <c r="A6" s="11" t="s">
        <v>94</v>
      </c>
      <c r="B6" s="12"/>
      <c r="C6" s="12"/>
      <c r="D6" s="12"/>
      <c r="E6" s="12"/>
      <c r="F6" s="12"/>
      <c r="G6" s="13"/>
      <c r="H6" s="9">
        <v>14311</v>
      </c>
      <c r="I6" s="10"/>
    </row>
    <row r="7" spans="1:11" x14ac:dyDescent="0.25">
      <c r="A7" s="55" t="s">
        <v>55</v>
      </c>
      <c r="B7" s="56"/>
      <c r="C7" s="56"/>
      <c r="D7" s="56"/>
      <c r="E7" s="56"/>
      <c r="F7" s="56"/>
      <c r="G7" s="57"/>
      <c r="H7" s="74">
        <v>31000</v>
      </c>
      <c r="I7" s="75"/>
    </row>
    <row r="8" spans="1:11" ht="15.75" thickBot="1" x14ac:dyDescent="0.3">
      <c r="A8" s="55"/>
      <c r="B8" s="56"/>
      <c r="C8" s="56"/>
      <c r="D8" s="56"/>
      <c r="E8" s="56"/>
      <c r="F8" s="56"/>
      <c r="G8" s="57"/>
      <c r="H8" s="58"/>
      <c r="I8" s="59"/>
    </row>
    <row r="9" spans="1:11" ht="15.75" thickBot="1" x14ac:dyDescent="0.3">
      <c r="A9" s="50" t="s">
        <v>105</v>
      </c>
      <c r="B9" s="51"/>
      <c r="C9" s="51"/>
      <c r="D9" s="51"/>
      <c r="E9" s="51"/>
      <c r="F9" s="51"/>
      <c r="G9" s="52"/>
      <c r="H9" s="64">
        <f>H10+H11+H12+H13+H14+H16+H17+H18+H20+H21+H22+H23+H24+H25+H26+H27+H19</f>
        <v>80295.73000000001</v>
      </c>
      <c r="I9" s="109"/>
    </row>
    <row r="10" spans="1:11" x14ac:dyDescent="0.25">
      <c r="A10" s="66" t="s">
        <v>4</v>
      </c>
      <c r="B10" s="67"/>
      <c r="C10" s="67"/>
      <c r="D10" s="67"/>
      <c r="E10" s="67"/>
      <c r="F10" s="67"/>
      <c r="G10" s="68"/>
      <c r="H10" s="69">
        <v>0</v>
      </c>
      <c r="I10" s="70"/>
    </row>
    <row r="11" spans="1:11" x14ac:dyDescent="0.25">
      <c r="A11" s="55" t="s">
        <v>5</v>
      </c>
      <c r="B11" s="56"/>
      <c r="C11" s="56"/>
      <c r="D11" s="56"/>
      <c r="E11" s="56"/>
      <c r="F11" s="56"/>
      <c r="G11" s="57"/>
      <c r="H11" s="58"/>
      <c r="I11" s="59"/>
    </row>
    <row r="12" spans="1:11" x14ac:dyDescent="0.25">
      <c r="A12" s="55" t="s">
        <v>6</v>
      </c>
      <c r="B12" s="56"/>
      <c r="C12" s="56"/>
      <c r="D12" s="56"/>
      <c r="E12" s="56"/>
      <c r="F12" s="56"/>
      <c r="G12" s="57"/>
      <c r="H12" s="58"/>
      <c r="I12" s="59"/>
    </row>
    <row r="13" spans="1:11" x14ac:dyDescent="0.25">
      <c r="A13" s="55" t="s">
        <v>7</v>
      </c>
      <c r="B13" s="56"/>
      <c r="C13" s="56"/>
      <c r="D13" s="56"/>
      <c r="E13" s="56"/>
      <c r="F13" s="56"/>
      <c r="G13" s="57"/>
      <c r="H13" s="58">
        <v>656.15</v>
      </c>
      <c r="I13" s="59"/>
    </row>
    <row r="14" spans="1:11" x14ac:dyDescent="0.25">
      <c r="A14" s="60" t="s">
        <v>8</v>
      </c>
      <c r="B14" s="61"/>
      <c r="C14" s="61"/>
      <c r="D14" s="61"/>
      <c r="E14" s="61"/>
      <c r="F14" s="61"/>
      <c r="G14" s="62"/>
      <c r="H14" s="58"/>
      <c r="I14" s="59"/>
    </row>
    <row r="15" spans="1:11" x14ac:dyDescent="0.25">
      <c r="A15" s="60"/>
      <c r="B15" s="61"/>
      <c r="C15" s="61"/>
      <c r="D15" s="61"/>
      <c r="E15" s="61"/>
      <c r="F15" s="61"/>
      <c r="G15" s="62"/>
      <c r="H15" s="58"/>
      <c r="I15" s="59"/>
      <c r="K15" s="4"/>
    </row>
    <row r="16" spans="1:11" x14ac:dyDescent="0.25">
      <c r="A16" s="55" t="s">
        <v>9</v>
      </c>
      <c r="B16" s="56"/>
      <c r="C16" s="56"/>
      <c r="D16" s="56"/>
      <c r="E16" s="56"/>
      <c r="F16" s="56"/>
      <c r="G16" s="57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85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57"/>
      <c r="H19" s="74">
        <v>1224</v>
      </c>
      <c r="I19" s="75"/>
    </row>
    <row r="20" spans="1:9" x14ac:dyDescent="0.25">
      <c r="A20" s="78" t="s">
        <v>11</v>
      </c>
      <c r="B20" s="79"/>
      <c r="C20" s="79"/>
      <c r="D20" s="79"/>
      <c r="E20" s="79"/>
      <c r="F20" s="79"/>
      <c r="G20" s="80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74">
        <v>2996.86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74">
        <v>13930.65</v>
      </c>
      <c r="I24" s="75"/>
    </row>
    <row r="25" spans="1:9" x14ac:dyDescent="0.25">
      <c r="A25" s="22" t="s">
        <v>52</v>
      </c>
      <c r="B25" s="23"/>
      <c r="C25" s="23"/>
      <c r="D25" s="23"/>
      <c r="E25" s="23"/>
      <c r="F25" s="23"/>
      <c r="G25" s="24"/>
      <c r="H25" s="20">
        <v>46353.56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32">
        <v>14230.55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64">
        <v>100310</v>
      </c>
      <c r="I28" s="130"/>
    </row>
    <row r="29" spans="1:9" ht="15.75" thickBot="1" x14ac:dyDescent="0.3">
      <c r="A29" s="119"/>
      <c r="B29" s="120"/>
      <c r="C29" s="120"/>
      <c r="D29" s="120"/>
      <c r="E29" s="120"/>
      <c r="F29" s="120"/>
      <c r="G29" s="121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6"/>
      <c r="H30" s="37">
        <v>0</v>
      </c>
      <c r="I30" s="38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6"/>
      <c r="H31" s="37">
        <f>H9+H30</f>
        <v>80295.73000000001</v>
      </c>
      <c r="I31" s="38"/>
    </row>
    <row r="32" spans="1:9" x14ac:dyDescent="0.25">
      <c r="A32" s="39"/>
      <c r="B32" s="40"/>
      <c r="C32" s="40"/>
      <c r="D32" s="40"/>
      <c r="E32" s="40"/>
      <c r="F32" s="40"/>
      <c r="G32" s="41"/>
      <c r="H32" s="122"/>
      <c r="I32" s="124"/>
    </row>
    <row r="33" spans="1:9" x14ac:dyDescent="0.25">
      <c r="A33" s="6" t="s">
        <v>86</v>
      </c>
      <c r="B33" s="7"/>
      <c r="C33" s="7"/>
      <c r="D33" s="7"/>
      <c r="E33" s="7"/>
      <c r="F33" s="7"/>
      <c r="G33" s="8"/>
      <c r="H33" s="9">
        <f>H4+H9-H28</f>
        <v>92675.66</v>
      </c>
      <c r="I33" s="15"/>
    </row>
    <row r="34" spans="1:9" x14ac:dyDescent="0.25">
      <c r="A34" s="6" t="s">
        <v>109</v>
      </c>
      <c r="B34" s="7"/>
      <c r="C34" s="7"/>
      <c r="D34" s="7"/>
      <c r="E34" s="7"/>
      <c r="F34" s="7"/>
      <c r="G34" s="8"/>
      <c r="H34" s="97">
        <f>H7-H6</f>
        <v>16689</v>
      </c>
      <c r="I34" s="98"/>
    </row>
    <row r="35" spans="1:9" x14ac:dyDescent="0.25">
      <c r="A35" s="103"/>
      <c r="B35" s="125"/>
      <c r="C35" s="125"/>
      <c r="D35" s="125"/>
      <c r="E35" s="125"/>
      <c r="F35" s="125"/>
      <c r="G35" s="104"/>
      <c r="H35" s="103"/>
      <c r="I35" s="104"/>
    </row>
    <row r="36" spans="1:9" x14ac:dyDescent="0.25">
      <c r="A36" s="55" t="s">
        <v>16</v>
      </c>
      <c r="B36" s="56"/>
      <c r="C36" s="56"/>
      <c r="D36" s="56"/>
      <c r="E36" s="56"/>
      <c r="F36" s="56"/>
      <c r="G36" s="57"/>
      <c r="H36" s="58"/>
      <c r="I36" s="59"/>
    </row>
    <row r="37" spans="1:9" x14ac:dyDescent="0.25">
      <c r="A37" s="22" t="s">
        <v>17</v>
      </c>
      <c r="B37" s="23"/>
      <c r="C37" s="23"/>
      <c r="D37" s="23"/>
      <c r="E37" s="23"/>
      <c r="F37" s="23"/>
      <c r="G37" s="24"/>
      <c r="H37" s="9">
        <v>10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9"/>
      <c r="H38" s="95">
        <f>(H4+H9)/H28*H37</f>
        <v>19.238925331472437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  <row r="43" spans="1:9" x14ac:dyDescent="0.25">
      <c r="A43" s="18"/>
      <c r="B43" s="18"/>
      <c r="C43" s="18"/>
      <c r="D43" s="18"/>
      <c r="E43" s="18"/>
      <c r="F43" s="18"/>
      <c r="G43" s="18"/>
      <c r="H43" s="227"/>
      <c r="I43" s="227"/>
    </row>
    <row r="44" spans="1:9" x14ac:dyDescent="0.25">
      <c r="A44" s="18"/>
      <c r="B44" s="18"/>
      <c r="C44" s="18"/>
      <c r="D44" s="18"/>
      <c r="E44" s="18"/>
      <c r="F44" s="18"/>
      <c r="G44" s="18"/>
      <c r="H44" s="227"/>
      <c r="I44" s="227"/>
    </row>
    <row r="45" spans="1:9" x14ac:dyDescent="0.25">
      <c r="A45" s="226"/>
      <c r="B45" s="226"/>
      <c r="C45" s="226"/>
      <c r="D45" s="226"/>
      <c r="E45" s="226"/>
      <c r="F45" s="226"/>
      <c r="G45" s="226"/>
      <c r="H45" s="226"/>
      <c r="I45" s="226"/>
    </row>
    <row r="46" spans="1:9" x14ac:dyDescent="0.25">
      <c r="A46" s="226"/>
      <c r="B46" s="226"/>
      <c r="C46" s="226"/>
      <c r="D46" s="226"/>
      <c r="E46" s="226"/>
      <c r="F46" s="226"/>
      <c r="G46" s="226"/>
      <c r="H46" s="226"/>
      <c r="I46" s="226"/>
    </row>
    <row r="47" spans="1:9" x14ac:dyDescent="0.25">
      <c r="A47" s="164"/>
      <c r="B47" s="164"/>
      <c r="C47" s="164"/>
      <c r="D47" s="226"/>
      <c r="E47" s="226"/>
      <c r="F47" s="226"/>
      <c r="G47" s="164"/>
      <c r="H47" s="164"/>
      <c r="I47" s="164"/>
    </row>
    <row r="48" spans="1:9" x14ac:dyDescent="0.25">
      <c r="A48" s="226"/>
      <c r="B48" s="226"/>
      <c r="C48" s="226"/>
      <c r="D48" s="226"/>
      <c r="E48" s="226"/>
      <c r="F48" s="226"/>
      <c r="G48" s="226"/>
      <c r="H48" s="226"/>
      <c r="I48" s="226"/>
    </row>
  </sheetData>
  <mergeCells count="80">
    <mergeCell ref="A1:I1"/>
    <mergeCell ref="C2:F2"/>
    <mergeCell ref="A3:G3"/>
    <mergeCell ref="H3:I3"/>
    <mergeCell ref="A5:G5"/>
    <mergeCell ref="H5:I5"/>
    <mergeCell ref="A4:G4"/>
    <mergeCell ref="H4:I4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H17:I17"/>
    <mergeCell ref="A18:G18"/>
    <mergeCell ref="H18:I18"/>
    <mergeCell ref="A21:G21"/>
    <mergeCell ref="H21:I21"/>
    <mergeCell ref="A19:G19"/>
    <mergeCell ref="H19:I19"/>
    <mergeCell ref="A20:G20"/>
    <mergeCell ref="H20:I20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7:G37"/>
    <mergeCell ref="H37:I37"/>
    <mergeCell ref="A38:G38"/>
    <mergeCell ref="H38:I38"/>
    <mergeCell ref="A34:G34"/>
    <mergeCell ref="H34:I34"/>
    <mergeCell ref="A35:G35"/>
    <mergeCell ref="H35:I35"/>
    <mergeCell ref="A36:G36"/>
    <mergeCell ref="H36:I36"/>
    <mergeCell ref="A41:C41"/>
    <mergeCell ref="G41:I41"/>
    <mergeCell ref="A43:G43"/>
    <mergeCell ref="H43:I43"/>
    <mergeCell ref="A44:G44"/>
    <mergeCell ref="H44:I44"/>
    <mergeCell ref="A47:C47"/>
    <mergeCell ref="G47:I4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1" workbookViewId="0">
      <selection activeCell="M9" sqref="M9"/>
    </sheetView>
  </sheetViews>
  <sheetFormatPr defaultRowHeight="15" x14ac:dyDescent="0.25"/>
  <sheetData>
    <row r="1" spans="1:9" ht="18.75" x14ac:dyDescent="0.3">
      <c r="A1" s="86" t="s">
        <v>69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106" t="s">
        <v>3</v>
      </c>
      <c r="I3" s="107"/>
    </row>
    <row r="4" spans="1:9" x14ac:dyDescent="0.25">
      <c r="A4" s="143" t="s">
        <v>131</v>
      </c>
      <c r="B4" s="144"/>
      <c r="C4" s="144"/>
      <c r="D4" s="144"/>
      <c r="E4" s="144"/>
      <c r="F4" s="144"/>
      <c r="G4" s="145"/>
      <c r="H4" s="14">
        <v>11498.27</v>
      </c>
      <c r="I4" s="15"/>
    </row>
    <row r="5" spans="1:9" x14ac:dyDescent="0.25">
      <c r="A5" s="14"/>
      <c r="B5" s="92"/>
      <c r="C5" s="92"/>
      <c r="D5" s="92"/>
      <c r="E5" s="92"/>
      <c r="F5" s="92"/>
      <c r="G5" s="15"/>
      <c r="H5" s="20"/>
      <c r="I5" s="21"/>
    </row>
    <row r="6" spans="1:9" x14ac:dyDescent="0.25">
      <c r="A6" s="11" t="s">
        <v>72</v>
      </c>
      <c r="B6" s="12"/>
      <c r="C6" s="12"/>
      <c r="D6" s="12"/>
      <c r="E6" s="12"/>
      <c r="F6" s="12"/>
      <c r="G6" s="13"/>
      <c r="H6" s="9" t="s">
        <v>33</v>
      </c>
      <c r="I6" s="10"/>
    </row>
    <row r="7" spans="1:9" x14ac:dyDescent="0.25">
      <c r="A7" s="55" t="s">
        <v>34</v>
      </c>
      <c r="B7" s="56"/>
      <c r="C7" s="56"/>
      <c r="D7" s="56"/>
      <c r="E7" s="56"/>
      <c r="F7" s="56"/>
      <c r="G7" s="57"/>
      <c r="H7" s="157">
        <v>15069.27</v>
      </c>
      <c r="I7" s="158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157">
        <v>0</v>
      </c>
      <c r="I8" s="158"/>
    </row>
    <row r="9" spans="1:9" ht="15.75" thickBot="1" x14ac:dyDescent="0.3">
      <c r="A9" s="14"/>
      <c r="B9" s="92"/>
      <c r="C9" s="92"/>
      <c r="D9" s="92"/>
      <c r="E9" s="92"/>
      <c r="F9" s="92"/>
      <c r="G9" s="15"/>
      <c r="H9" s="9"/>
      <c r="I9" s="10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52"/>
      <c r="H10" s="64">
        <f>H11+H12+H13+H14+H15+H17+H18+H19+H21+H22+H23+H24+H25+H26+H27+H28+H20</f>
        <v>116209</v>
      </c>
      <c r="I10" s="109"/>
    </row>
    <row r="11" spans="1:9" x14ac:dyDescent="0.25">
      <c r="A11" s="66" t="s">
        <v>4</v>
      </c>
      <c r="B11" s="67"/>
      <c r="C11" s="67"/>
      <c r="D11" s="67"/>
      <c r="E11" s="67"/>
      <c r="F11" s="67"/>
      <c r="G11" s="68"/>
      <c r="H11" s="69">
        <v>9007.34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9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55" t="s">
        <v>10</v>
      </c>
      <c r="B18" s="56"/>
      <c r="C18" s="56"/>
      <c r="D18" s="56"/>
      <c r="E18" s="56"/>
      <c r="F18" s="56"/>
      <c r="G18" s="57"/>
      <c r="H18" s="58"/>
      <c r="I18" s="59"/>
    </row>
    <row r="19" spans="1:9" x14ac:dyDescent="0.25">
      <c r="A19" s="83" t="s">
        <v>0</v>
      </c>
      <c r="B19" s="84"/>
      <c r="C19" s="84"/>
      <c r="D19" s="84"/>
      <c r="E19" s="84"/>
      <c r="F19" s="84"/>
      <c r="G19" s="85"/>
      <c r="H19" s="58"/>
      <c r="I19" s="59"/>
    </row>
    <row r="20" spans="1:9" x14ac:dyDescent="0.25">
      <c r="A20" s="55" t="s">
        <v>54</v>
      </c>
      <c r="B20" s="56"/>
      <c r="C20" s="56"/>
      <c r="D20" s="56"/>
      <c r="E20" s="56"/>
      <c r="F20" s="56"/>
      <c r="G20" s="57"/>
      <c r="H20" s="74">
        <v>1302</v>
      </c>
      <c r="I20" s="75"/>
    </row>
    <row r="21" spans="1:9" x14ac:dyDescent="0.25">
      <c r="A21" s="78" t="s">
        <v>11</v>
      </c>
      <c r="B21" s="79"/>
      <c r="C21" s="79"/>
      <c r="D21" s="79"/>
      <c r="E21" s="79"/>
      <c r="F21" s="79"/>
      <c r="G21" s="80"/>
      <c r="H21" s="81"/>
      <c r="I21" s="82"/>
    </row>
    <row r="22" spans="1:9" x14ac:dyDescent="0.25">
      <c r="A22" s="22" t="s">
        <v>12</v>
      </c>
      <c r="B22" s="23"/>
      <c r="C22" s="23"/>
      <c r="D22" s="23"/>
      <c r="E22" s="23"/>
      <c r="F22" s="23"/>
      <c r="G22" s="24"/>
      <c r="H22" s="74">
        <v>3720.24</v>
      </c>
      <c r="I22" s="75"/>
    </row>
    <row r="23" spans="1:9" x14ac:dyDescent="0.25">
      <c r="A23" s="22" t="s">
        <v>18</v>
      </c>
      <c r="B23" s="23"/>
      <c r="C23" s="23"/>
      <c r="D23" s="23"/>
      <c r="E23" s="23"/>
      <c r="F23" s="23"/>
      <c r="G23" s="24"/>
      <c r="H23" s="20"/>
      <c r="I23" s="21"/>
    </row>
    <row r="24" spans="1:9" x14ac:dyDescent="0.25">
      <c r="A24" s="22" t="s">
        <v>19</v>
      </c>
      <c r="B24" s="23"/>
      <c r="C24" s="23"/>
      <c r="D24" s="23"/>
      <c r="E24" s="23"/>
      <c r="F24" s="23"/>
      <c r="G24" s="24"/>
      <c r="H24" s="32"/>
      <c r="I24" s="33"/>
    </row>
    <row r="25" spans="1:9" x14ac:dyDescent="0.25">
      <c r="A25" s="22" t="s">
        <v>13</v>
      </c>
      <c r="B25" s="23"/>
      <c r="C25" s="23"/>
      <c r="D25" s="23"/>
      <c r="E25" s="23"/>
      <c r="F25" s="23"/>
      <c r="G25" s="24"/>
      <c r="H25" s="74">
        <v>18810.939999999999</v>
      </c>
      <c r="I25" s="75"/>
    </row>
    <row r="26" spans="1:9" x14ac:dyDescent="0.25">
      <c r="A26" s="22" t="s">
        <v>52</v>
      </c>
      <c r="B26" s="23"/>
      <c r="C26" s="23"/>
      <c r="D26" s="23"/>
      <c r="E26" s="23"/>
      <c r="F26" s="23"/>
      <c r="G26" s="24"/>
      <c r="H26" s="20">
        <v>62592.480000000003</v>
      </c>
      <c r="I26" s="21"/>
    </row>
    <row r="27" spans="1:9" x14ac:dyDescent="0.25">
      <c r="A27" s="22" t="s">
        <v>14</v>
      </c>
      <c r="B27" s="23"/>
      <c r="C27" s="23"/>
      <c r="D27" s="23"/>
      <c r="E27" s="23"/>
      <c r="F27" s="23"/>
      <c r="G27" s="24"/>
      <c r="H27" s="32">
        <v>19215.89</v>
      </c>
      <c r="I27" s="33"/>
    </row>
    <row r="28" spans="1:9" ht="15.75" thickBot="1" x14ac:dyDescent="0.3">
      <c r="A28" s="42" t="s">
        <v>51</v>
      </c>
      <c r="B28" s="43"/>
      <c r="C28" s="43"/>
      <c r="D28" s="43"/>
      <c r="E28" s="43"/>
      <c r="F28" s="43"/>
      <c r="G28" s="44"/>
      <c r="H28" s="45">
        <v>903.96</v>
      </c>
      <c r="I28" s="46"/>
    </row>
    <row r="29" spans="1:9" ht="15.75" thickBot="1" x14ac:dyDescent="0.3">
      <c r="A29" s="50" t="s">
        <v>106</v>
      </c>
      <c r="B29" s="51"/>
      <c r="C29" s="51"/>
      <c r="D29" s="51"/>
      <c r="E29" s="51"/>
      <c r="F29" s="51"/>
      <c r="G29" s="52"/>
      <c r="H29" s="53">
        <v>74478.33</v>
      </c>
      <c r="I29" s="54"/>
    </row>
    <row r="30" spans="1:9" ht="15.75" thickBot="1" x14ac:dyDescent="0.3">
      <c r="A30" s="47"/>
      <c r="B30" s="48"/>
      <c r="C30" s="48"/>
      <c r="D30" s="48"/>
      <c r="E30" s="48"/>
      <c r="F30" s="48"/>
      <c r="G30" s="49"/>
      <c r="H30" s="47"/>
      <c r="I30" s="49"/>
    </row>
    <row r="31" spans="1:9" ht="15.75" thickBot="1" x14ac:dyDescent="0.3">
      <c r="A31" s="34" t="s">
        <v>67</v>
      </c>
      <c r="B31" s="35"/>
      <c r="C31" s="35"/>
      <c r="D31" s="35"/>
      <c r="E31" s="35"/>
      <c r="F31" s="35"/>
      <c r="G31" s="36"/>
      <c r="H31" s="37">
        <v>0</v>
      </c>
      <c r="I31" s="38"/>
    </row>
    <row r="32" spans="1:9" ht="15.75" thickBot="1" x14ac:dyDescent="0.3">
      <c r="A32" s="34" t="s">
        <v>15</v>
      </c>
      <c r="B32" s="35"/>
      <c r="C32" s="35"/>
      <c r="D32" s="35"/>
      <c r="E32" s="35"/>
      <c r="F32" s="35"/>
      <c r="G32" s="36"/>
      <c r="H32" s="37">
        <f>H10+H31</f>
        <v>116209</v>
      </c>
      <c r="I32" s="38"/>
    </row>
    <row r="33" spans="1:9" x14ac:dyDescent="0.25">
      <c r="A33" s="39"/>
      <c r="B33" s="40"/>
      <c r="C33" s="40"/>
      <c r="D33" s="40"/>
      <c r="E33" s="40"/>
      <c r="F33" s="40"/>
      <c r="G33" s="41"/>
      <c r="H33" s="122"/>
      <c r="I33" s="124"/>
    </row>
    <row r="34" spans="1:9" x14ac:dyDescent="0.25">
      <c r="A34" s="6" t="s">
        <v>86</v>
      </c>
      <c r="B34" s="7"/>
      <c r="C34" s="7"/>
      <c r="D34" s="7"/>
      <c r="E34" s="7"/>
      <c r="F34" s="7"/>
      <c r="G34" s="8"/>
      <c r="H34" s="9">
        <f>H4+H10-H29</f>
        <v>53228.94</v>
      </c>
      <c r="I34" s="15"/>
    </row>
    <row r="35" spans="1:9" x14ac:dyDescent="0.25">
      <c r="A35" s="6" t="s">
        <v>109</v>
      </c>
      <c r="B35" s="7"/>
      <c r="C35" s="7"/>
      <c r="D35" s="7"/>
      <c r="E35" s="7"/>
      <c r="F35" s="7"/>
      <c r="G35" s="8"/>
      <c r="H35" s="97">
        <f>H7</f>
        <v>15069.27</v>
      </c>
      <c r="I35" s="98"/>
    </row>
    <row r="36" spans="1:9" x14ac:dyDescent="0.25">
      <c r="A36" s="103"/>
      <c r="B36" s="125"/>
      <c r="C36" s="125"/>
      <c r="D36" s="125"/>
      <c r="E36" s="125"/>
      <c r="F36" s="125"/>
      <c r="G36" s="104"/>
      <c r="H36" s="103"/>
      <c r="I36" s="104"/>
    </row>
    <row r="37" spans="1:9" x14ac:dyDescent="0.25">
      <c r="A37" s="55" t="s">
        <v>16</v>
      </c>
      <c r="B37" s="56"/>
      <c r="C37" s="56"/>
      <c r="D37" s="56"/>
      <c r="E37" s="56"/>
      <c r="F37" s="56"/>
      <c r="G37" s="57"/>
      <c r="H37" s="58"/>
      <c r="I37" s="59"/>
    </row>
    <row r="38" spans="1:9" x14ac:dyDescent="0.25">
      <c r="A38" s="22" t="s">
        <v>17</v>
      </c>
      <c r="B38" s="23"/>
      <c r="C38" s="23"/>
      <c r="D38" s="23"/>
      <c r="E38" s="23"/>
      <c r="F38" s="23"/>
      <c r="G38" s="24"/>
      <c r="H38" s="9">
        <v>10</v>
      </c>
      <c r="I38" s="10"/>
    </row>
    <row r="39" spans="1:9" ht="15.75" thickBot="1" x14ac:dyDescent="0.3">
      <c r="A39" s="27" t="s">
        <v>56</v>
      </c>
      <c r="B39" s="28"/>
      <c r="C39" s="28"/>
      <c r="D39" s="28"/>
      <c r="E39" s="28"/>
      <c r="F39" s="28"/>
      <c r="G39" s="29"/>
      <c r="H39" s="95">
        <f>H10/H29*H38</f>
        <v>15.60306199132016</v>
      </c>
      <c r="I39" s="96"/>
    </row>
    <row r="42" spans="1:9" x14ac:dyDescent="0.25">
      <c r="A42" s="16" t="s">
        <v>20</v>
      </c>
      <c r="B42" s="16"/>
      <c r="C42" s="16"/>
      <c r="G42" s="16" t="s">
        <v>21</v>
      </c>
      <c r="H42" s="16"/>
      <c r="I42" s="16"/>
    </row>
    <row r="44" spans="1:9" x14ac:dyDescent="0.25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9" x14ac:dyDescent="0.25">
      <c r="A45" s="18"/>
      <c r="B45" s="18"/>
      <c r="C45" s="18"/>
      <c r="D45" s="18"/>
      <c r="E45" s="18"/>
      <c r="F45" s="18"/>
      <c r="G45" s="18"/>
      <c r="H45" s="164"/>
      <c r="I45" s="164"/>
    </row>
    <row r="46" spans="1:9" x14ac:dyDescent="0.25">
      <c r="A46" s="18"/>
      <c r="B46" s="18"/>
      <c r="C46" s="18"/>
      <c r="D46" s="18"/>
      <c r="E46" s="18"/>
      <c r="F46" s="18"/>
      <c r="G46" s="18"/>
      <c r="H46" s="227"/>
      <c r="I46" s="227"/>
    </row>
    <row r="47" spans="1:9" x14ac:dyDescent="0.25">
      <c r="A47" s="18"/>
      <c r="B47" s="18"/>
      <c r="C47" s="18"/>
      <c r="D47" s="18"/>
      <c r="E47" s="18"/>
      <c r="F47" s="18"/>
      <c r="G47" s="18"/>
      <c r="H47" s="227"/>
      <c r="I47" s="227"/>
    </row>
    <row r="48" spans="1:9" x14ac:dyDescent="0.25">
      <c r="A48" s="226"/>
      <c r="B48" s="226"/>
      <c r="C48" s="226"/>
      <c r="D48" s="226"/>
      <c r="E48" s="226"/>
      <c r="F48" s="226"/>
      <c r="G48" s="226"/>
      <c r="H48" s="226"/>
      <c r="I48" s="226"/>
    </row>
    <row r="49" spans="1:9" x14ac:dyDescent="0.25">
      <c r="A49" s="226"/>
      <c r="B49" s="226"/>
      <c r="C49" s="226"/>
      <c r="D49" s="226"/>
      <c r="E49" s="226"/>
      <c r="F49" s="226"/>
      <c r="G49" s="226"/>
      <c r="H49" s="226"/>
      <c r="I49" s="226"/>
    </row>
    <row r="50" spans="1:9" x14ac:dyDescent="0.25">
      <c r="A50" s="164"/>
      <c r="B50" s="164"/>
      <c r="C50" s="164"/>
      <c r="D50" s="226"/>
      <c r="E50" s="226"/>
      <c r="F50" s="226"/>
      <c r="G50" s="164"/>
      <c r="H50" s="164"/>
      <c r="I50" s="164"/>
    </row>
    <row r="51" spans="1:9" x14ac:dyDescent="0.25">
      <c r="A51" s="226"/>
      <c r="B51" s="226"/>
      <c r="C51" s="226"/>
      <c r="D51" s="226"/>
      <c r="E51" s="226"/>
      <c r="F51" s="226"/>
      <c r="G51" s="226"/>
      <c r="H51" s="226"/>
      <c r="I51" s="226"/>
    </row>
  </sheetData>
  <mergeCells count="86">
    <mergeCell ref="A7:G7"/>
    <mergeCell ref="H7:I7"/>
    <mergeCell ref="A46:G46"/>
    <mergeCell ref="H46:I46"/>
    <mergeCell ref="A47:G47"/>
    <mergeCell ref="H47:I47"/>
    <mergeCell ref="A39:G39"/>
    <mergeCell ref="H39:I39"/>
    <mergeCell ref="A36:G36"/>
    <mergeCell ref="H36:I36"/>
    <mergeCell ref="A37:G37"/>
    <mergeCell ref="H37:I37"/>
    <mergeCell ref="A50:C50"/>
    <mergeCell ref="G50:I50"/>
    <mergeCell ref="A44:G44"/>
    <mergeCell ref="H44:I44"/>
    <mergeCell ref="A45:G45"/>
    <mergeCell ref="H45:I45"/>
    <mergeCell ref="A42:C42"/>
    <mergeCell ref="G42:I42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0:G20"/>
    <mergeCell ref="H20:I20"/>
    <mergeCell ref="A23:G23"/>
    <mergeCell ref="H23:I23"/>
    <mergeCell ref="A21:G21"/>
    <mergeCell ref="H21:I21"/>
    <mergeCell ref="A22:G22"/>
    <mergeCell ref="H22:I22"/>
    <mergeCell ref="A17:G17"/>
    <mergeCell ref="H17:I17"/>
    <mergeCell ref="A18:G18"/>
    <mergeCell ref="H18:I18"/>
    <mergeCell ref="A19:G19"/>
    <mergeCell ref="H19:I19"/>
    <mergeCell ref="A14:G14"/>
    <mergeCell ref="H14:I14"/>
    <mergeCell ref="A15:G16"/>
    <mergeCell ref="H15:I16"/>
    <mergeCell ref="A12:G12"/>
    <mergeCell ref="H12:I12"/>
    <mergeCell ref="A13:G13"/>
    <mergeCell ref="H13:I13"/>
    <mergeCell ref="A5:G5"/>
    <mergeCell ref="H5:I5"/>
    <mergeCell ref="A8:G8"/>
    <mergeCell ref="H8:I8"/>
    <mergeCell ref="A10:G10"/>
    <mergeCell ref="H10:I10"/>
    <mergeCell ref="A9:G9"/>
    <mergeCell ref="H9:I9"/>
    <mergeCell ref="A11:G11"/>
    <mergeCell ref="H11:I11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14" sqref="H14:I14"/>
    </sheetView>
  </sheetViews>
  <sheetFormatPr defaultRowHeight="15" x14ac:dyDescent="0.25"/>
  <sheetData>
    <row r="1" spans="1:9" ht="18.75" x14ac:dyDescent="0.3">
      <c r="A1" s="86" t="s">
        <v>35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6" t="s">
        <v>82</v>
      </c>
      <c r="B4" s="7"/>
      <c r="C4" s="7"/>
      <c r="D4" s="7"/>
      <c r="E4" s="7"/>
      <c r="F4" s="7"/>
      <c r="G4" s="8"/>
      <c r="H4" s="108">
        <v>107817.57</v>
      </c>
      <c r="I4" s="91"/>
    </row>
    <row r="5" spans="1:9" x14ac:dyDescent="0.25">
      <c r="A5" s="14"/>
      <c r="B5" s="92"/>
      <c r="C5" s="92"/>
      <c r="D5" s="92"/>
      <c r="E5" s="92"/>
      <c r="F5" s="92"/>
      <c r="G5" s="15"/>
      <c r="H5" s="20"/>
      <c r="I5" s="21"/>
    </row>
    <row r="6" spans="1:9" x14ac:dyDescent="0.25">
      <c r="A6" s="6" t="s">
        <v>72</v>
      </c>
      <c r="B6" s="7"/>
      <c r="C6" s="7"/>
      <c r="D6" s="7"/>
      <c r="E6" s="7"/>
      <c r="F6" s="7"/>
      <c r="G6" s="8"/>
      <c r="H6" s="14">
        <v>165546.17000000001</v>
      </c>
      <c r="I6" s="15"/>
    </row>
    <row r="7" spans="1:9" x14ac:dyDescent="0.25">
      <c r="A7" s="6" t="s">
        <v>110</v>
      </c>
      <c r="B7" s="7"/>
      <c r="C7" s="7"/>
      <c r="D7" s="7"/>
      <c r="E7" s="7"/>
      <c r="F7" s="7"/>
      <c r="G7" s="8"/>
      <c r="H7" s="103">
        <v>25946.16</v>
      </c>
      <c r="I7" s="104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4620</v>
      </c>
      <c r="I8" s="75"/>
    </row>
    <row r="9" spans="1:9" ht="15.75" thickBot="1" x14ac:dyDescent="0.3">
      <c r="A9" s="22"/>
      <c r="B9" s="23"/>
      <c r="C9" s="23"/>
      <c r="D9" s="23"/>
      <c r="E9" s="23"/>
      <c r="F9" s="23"/>
      <c r="G9" s="24"/>
      <c r="H9" s="58"/>
      <c r="I9" s="59"/>
    </row>
    <row r="10" spans="1:9" ht="15.75" thickBot="1" x14ac:dyDescent="0.3">
      <c r="A10" s="34" t="s">
        <v>105</v>
      </c>
      <c r="B10" s="35"/>
      <c r="C10" s="35"/>
      <c r="D10" s="35"/>
      <c r="E10" s="35"/>
      <c r="F10" s="35"/>
      <c r="G10" s="36"/>
      <c r="H10" s="64">
        <f>H11+H12+H13+H14+H15+H26+H25+H18+H20+H21+H22+H23+H24+H27+H19</f>
        <v>74631.890000000014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8"/>
      <c r="H11" s="69">
        <v>1035</v>
      </c>
      <c r="I11" s="70"/>
    </row>
    <row r="12" spans="1:9" x14ac:dyDescent="0.25">
      <c r="A12" s="22" t="s">
        <v>5</v>
      </c>
      <c r="B12" s="23"/>
      <c r="C12" s="23"/>
      <c r="D12" s="23"/>
      <c r="E12" s="23"/>
      <c r="F12" s="23"/>
      <c r="G12" s="24"/>
      <c r="H12" s="58"/>
      <c r="I12" s="59"/>
    </row>
    <row r="13" spans="1:9" x14ac:dyDescent="0.25">
      <c r="A13" s="22" t="s">
        <v>6</v>
      </c>
      <c r="B13" s="23"/>
      <c r="C13" s="23"/>
      <c r="D13" s="23"/>
      <c r="E13" s="23"/>
      <c r="F13" s="23"/>
      <c r="G13" s="24"/>
      <c r="H13" s="58"/>
      <c r="I13" s="59"/>
    </row>
    <row r="14" spans="1:9" x14ac:dyDescent="0.25">
      <c r="A14" s="22" t="s">
        <v>7</v>
      </c>
      <c r="B14" s="23"/>
      <c r="C14" s="23"/>
      <c r="D14" s="23"/>
      <c r="E14" s="23"/>
      <c r="F14" s="23"/>
      <c r="G14" s="24"/>
      <c r="H14" s="58">
        <v>656.15</v>
      </c>
      <c r="I14" s="59"/>
    </row>
    <row r="15" spans="1:9" x14ac:dyDescent="0.25">
      <c r="A15" s="110" t="s">
        <v>8</v>
      </c>
      <c r="B15" s="111"/>
      <c r="C15" s="111"/>
      <c r="D15" s="111"/>
      <c r="E15" s="111"/>
      <c r="F15" s="111"/>
      <c r="G15" s="112"/>
      <c r="H15" s="58"/>
      <c r="I15" s="59"/>
    </row>
    <row r="16" spans="1:9" x14ac:dyDescent="0.25">
      <c r="A16" s="113"/>
      <c r="B16" s="114"/>
      <c r="C16" s="114"/>
      <c r="D16" s="114"/>
      <c r="E16" s="114"/>
      <c r="F16" s="114"/>
      <c r="G16" s="115"/>
      <c r="H16" s="58"/>
      <c r="I16" s="59"/>
    </row>
    <row r="17" spans="1:9" x14ac:dyDescent="0.25">
      <c r="A17" s="22" t="s">
        <v>10</v>
      </c>
      <c r="B17" s="23"/>
      <c r="C17" s="23"/>
      <c r="D17" s="23"/>
      <c r="E17" s="23"/>
      <c r="F17" s="23"/>
      <c r="G17" s="24"/>
      <c r="H17" s="58"/>
      <c r="I17" s="59"/>
    </row>
    <row r="18" spans="1:9" x14ac:dyDescent="0.25">
      <c r="A18" s="116" t="s">
        <v>0</v>
      </c>
      <c r="B18" s="117"/>
      <c r="C18" s="117"/>
      <c r="D18" s="117"/>
      <c r="E18" s="117"/>
      <c r="F18" s="117"/>
      <c r="G18" s="118"/>
      <c r="H18" s="58"/>
      <c r="I18" s="59"/>
    </row>
    <row r="19" spans="1:9" x14ac:dyDescent="0.25">
      <c r="A19" s="22" t="s">
        <v>53</v>
      </c>
      <c r="B19" s="23"/>
      <c r="C19" s="23"/>
      <c r="D19" s="23"/>
      <c r="E19" s="23"/>
      <c r="F19" s="23"/>
      <c r="G19" s="24"/>
      <c r="H19" s="20">
        <v>2032.32</v>
      </c>
      <c r="I19" s="21"/>
    </row>
    <row r="20" spans="1:9" x14ac:dyDescent="0.25">
      <c r="A20" s="116" t="s">
        <v>11</v>
      </c>
      <c r="B20" s="117"/>
      <c r="C20" s="117"/>
      <c r="D20" s="117"/>
      <c r="E20" s="117"/>
      <c r="F20" s="117"/>
      <c r="G20" s="118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74">
        <v>2480.16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20">
        <v>12623.77</v>
      </c>
      <c r="I24" s="21"/>
    </row>
    <row r="25" spans="1:9" x14ac:dyDescent="0.25">
      <c r="A25" s="22" t="s">
        <v>57</v>
      </c>
      <c r="B25" s="23"/>
      <c r="C25" s="23"/>
      <c r="D25" s="23"/>
      <c r="E25" s="23"/>
      <c r="F25" s="23"/>
      <c r="G25" s="24"/>
      <c r="H25" s="74">
        <v>42005</v>
      </c>
      <c r="I25" s="75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32">
        <v>12895.53</v>
      </c>
      <c r="I26" s="33"/>
    </row>
    <row r="27" spans="1:9" ht="15.75" thickBot="1" x14ac:dyDescent="0.3">
      <c r="A27" s="27" t="s">
        <v>51</v>
      </c>
      <c r="B27" s="28"/>
      <c r="C27" s="28"/>
      <c r="D27" s="28"/>
      <c r="E27" s="28"/>
      <c r="F27" s="28"/>
      <c r="G27" s="29"/>
      <c r="H27" s="45">
        <v>903.96</v>
      </c>
      <c r="I27" s="46"/>
    </row>
    <row r="28" spans="1:9" ht="15.75" thickBot="1" x14ac:dyDescent="0.3">
      <c r="A28" s="34" t="s">
        <v>106</v>
      </c>
      <c r="B28" s="35"/>
      <c r="C28" s="35"/>
      <c r="D28" s="35"/>
      <c r="E28" s="35"/>
      <c r="F28" s="35"/>
      <c r="G28" s="36"/>
      <c r="H28" s="53">
        <v>60046.79</v>
      </c>
      <c r="I28" s="54"/>
    </row>
    <row r="29" spans="1:9" ht="15.75" thickBot="1" x14ac:dyDescent="0.3">
      <c r="A29" s="119"/>
      <c r="B29" s="120"/>
      <c r="C29" s="120"/>
      <c r="D29" s="120"/>
      <c r="E29" s="120"/>
      <c r="F29" s="120"/>
      <c r="G29" s="121"/>
      <c r="H29" s="119"/>
      <c r="I29" s="121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6"/>
      <c r="H30" s="37">
        <v>0</v>
      </c>
      <c r="I30" s="38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6"/>
      <c r="H31" s="37">
        <f>H30+H10</f>
        <v>74631.890000000014</v>
      </c>
      <c r="I31" s="38"/>
    </row>
    <row r="32" spans="1:9" x14ac:dyDescent="0.25">
      <c r="A32" s="122"/>
      <c r="B32" s="123"/>
      <c r="C32" s="123"/>
      <c r="D32" s="123"/>
      <c r="E32" s="123"/>
      <c r="F32" s="123"/>
      <c r="G32" s="124"/>
      <c r="H32" s="93"/>
      <c r="I32" s="94"/>
    </row>
    <row r="33" spans="1:9" x14ac:dyDescent="0.25">
      <c r="A33" s="6" t="s">
        <v>83</v>
      </c>
      <c r="B33" s="7"/>
      <c r="C33" s="7"/>
      <c r="D33" s="7"/>
      <c r="E33" s="7"/>
      <c r="F33" s="7"/>
      <c r="G33" s="8"/>
      <c r="H33" s="9">
        <f>H10+H4-H28</f>
        <v>122402.67000000001</v>
      </c>
      <c r="I33" s="15"/>
    </row>
    <row r="34" spans="1:9" x14ac:dyDescent="0.25">
      <c r="A34" s="6" t="s">
        <v>74</v>
      </c>
      <c r="B34" s="7"/>
      <c r="C34" s="7"/>
      <c r="D34" s="7"/>
      <c r="E34" s="7"/>
      <c r="F34" s="7"/>
      <c r="G34" s="8"/>
      <c r="H34" s="9">
        <f>H6+H7+H8-H30</f>
        <v>196112.33000000002</v>
      </c>
      <c r="I34" s="15"/>
    </row>
    <row r="35" spans="1:9" x14ac:dyDescent="0.25">
      <c r="A35" s="14"/>
      <c r="B35" s="92"/>
      <c r="C35" s="92"/>
      <c r="D35" s="92"/>
      <c r="E35" s="92"/>
      <c r="F35" s="92"/>
      <c r="G35" s="15"/>
      <c r="H35" s="14"/>
      <c r="I35" s="15"/>
    </row>
    <row r="36" spans="1:9" x14ac:dyDescent="0.25">
      <c r="A36" s="6" t="s">
        <v>16</v>
      </c>
      <c r="B36" s="7"/>
      <c r="C36" s="7"/>
      <c r="D36" s="7"/>
      <c r="E36" s="7"/>
      <c r="F36" s="7"/>
      <c r="G36" s="8"/>
      <c r="H36" s="20"/>
      <c r="I36" s="21"/>
    </row>
    <row r="37" spans="1:9" x14ac:dyDescent="0.25">
      <c r="A37" s="22" t="s">
        <v>17</v>
      </c>
      <c r="B37" s="23"/>
      <c r="C37" s="23"/>
      <c r="D37" s="23"/>
      <c r="E37" s="23"/>
      <c r="F37" s="23"/>
      <c r="G37" s="24"/>
      <c r="H37" s="9">
        <v>8.1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9"/>
      <c r="H38" s="95">
        <f>H10/H28*H37</f>
        <v>10.067454213622412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35:G35"/>
    <mergeCell ref="H35:I35"/>
    <mergeCell ref="A41:C41"/>
    <mergeCell ref="G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1:G31"/>
    <mergeCell ref="H31:I31"/>
    <mergeCell ref="A32:G32"/>
    <mergeCell ref="H32:I32"/>
    <mergeCell ref="A29:G29"/>
    <mergeCell ref="H29:I29"/>
    <mergeCell ref="A30:G30"/>
    <mergeCell ref="H30:I30"/>
    <mergeCell ref="A25:G25"/>
    <mergeCell ref="H25:I25"/>
    <mergeCell ref="A26:G26"/>
    <mergeCell ref="H26:I26"/>
    <mergeCell ref="A27:G27"/>
    <mergeCell ref="H27:I27"/>
    <mergeCell ref="A28:G28"/>
    <mergeCell ref="H28:I28"/>
    <mergeCell ref="A22:G22"/>
    <mergeCell ref="H22:I22"/>
    <mergeCell ref="A23:G23"/>
    <mergeCell ref="H23:I23"/>
    <mergeCell ref="A24:G24"/>
    <mergeCell ref="H24:I24"/>
    <mergeCell ref="A18:G18"/>
    <mergeCell ref="H18:I18"/>
    <mergeCell ref="A20:G20"/>
    <mergeCell ref="H20:I20"/>
    <mergeCell ref="A21:G21"/>
    <mergeCell ref="H21:I21"/>
    <mergeCell ref="A19:G19"/>
    <mergeCell ref="H19:I19"/>
    <mergeCell ref="A14:G14"/>
    <mergeCell ref="H14:I14"/>
    <mergeCell ref="A15:G16"/>
    <mergeCell ref="H15:I16"/>
    <mergeCell ref="A17:G17"/>
    <mergeCell ref="H17:I17"/>
    <mergeCell ref="A13:G13"/>
    <mergeCell ref="H13:I13"/>
    <mergeCell ref="A8:G8"/>
    <mergeCell ref="H8:I8"/>
    <mergeCell ref="A7:G7"/>
    <mergeCell ref="H7:I7"/>
    <mergeCell ref="A9:G9"/>
    <mergeCell ref="H9:I9"/>
    <mergeCell ref="A10:G10"/>
    <mergeCell ref="H10:I10"/>
    <mergeCell ref="A11:G11"/>
    <mergeCell ref="H11:I11"/>
    <mergeCell ref="A12:G12"/>
    <mergeCell ref="H12:I12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L35" sqref="L35"/>
    </sheetView>
  </sheetViews>
  <sheetFormatPr defaultRowHeight="15" x14ac:dyDescent="0.25"/>
  <sheetData>
    <row r="1" spans="1:9" ht="18.75" x14ac:dyDescent="0.3">
      <c r="A1" s="86" t="s">
        <v>24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106" t="s">
        <v>3</v>
      </c>
      <c r="I3" s="107"/>
    </row>
    <row r="4" spans="1:9" x14ac:dyDescent="0.25">
      <c r="A4" s="6" t="s">
        <v>84</v>
      </c>
      <c r="B4" s="7"/>
      <c r="C4" s="7"/>
      <c r="D4" s="7"/>
      <c r="E4" s="7"/>
      <c r="F4" s="7"/>
      <c r="G4" s="7"/>
      <c r="H4" s="108">
        <v>84082.559999999998</v>
      </c>
      <c r="I4" s="91"/>
    </row>
    <row r="5" spans="1:9" x14ac:dyDescent="0.25">
      <c r="A5" s="6"/>
      <c r="B5" s="7"/>
      <c r="C5" s="7"/>
      <c r="D5" s="7"/>
      <c r="E5" s="7"/>
      <c r="F5" s="7"/>
      <c r="G5" s="7"/>
      <c r="H5" s="20"/>
      <c r="I5" s="21"/>
    </row>
    <row r="6" spans="1:9" x14ac:dyDescent="0.25">
      <c r="A6" s="134" t="s">
        <v>85</v>
      </c>
      <c r="B6" s="135"/>
      <c r="C6" s="135"/>
      <c r="D6" s="135"/>
      <c r="E6" s="135"/>
      <c r="F6" s="135"/>
      <c r="G6" s="135"/>
      <c r="H6" s="9">
        <v>21238.07</v>
      </c>
      <c r="I6" s="10"/>
    </row>
    <row r="7" spans="1:9" x14ac:dyDescent="0.25">
      <c r="A7" s="71" t="s">
        <v>110</v>
      </c>
      <c r="B7" s="72"/>
      <c r="C7" s="72"/>
      <c r="D7" s="72"/>
      <c r="E7" s="72"/>
      <c r="F7" s="72"/>
      <c r="G7" s="73"/>
      <c r="H7" s="103">
        <v>5333.18</v>
      </c>
      <c r="I7" s="104"/>
    </row>
    <row r="8" spans="1:9" x14ac:dyDescent="0.25">
      <c r="A8" s="83" t="s">
        <v>55</v>
      </c>
      <c r="B8" s="84"/>
      <c r="C8" s="84"/>
      <c r="D8" s="84"/>
      <c r="E8" s="84"/>
      <c r="F8" s="84"/>
      <c r="G8" s="85"/>
      <c r="H8" s="74">
        <v>3900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132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H11+H12+H13+H14+H15+H17+H18+H20+H21+H22+H23+H24+H25+H26+H27</f>
        <v>60777.810000000005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7"/>
      <c r="H11" s="69">
        <v>515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131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132"/>
      <c r="H19" s="20"/>
      <c r="I19" s="21"/>
    </row>
    <row r="20" spans="1:9" x14ac:dyDescent="0.25">
      <c r="A20" s="78" t="s">
        <v>11</v>
      </c>
      <c r="B20" s="79"/>
      <c r="C20" s="79"/>
      <c r="D20" s="79"/>
      <c r="E20" s="79"/>
      <c r="F20" s="79"/>
      <c r="G20" s="79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3"/>
      <c r="H21" s="74">
        <v>2480.16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3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3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3"/>
      <c r="H24" s="74">
        <v>1261.02</v>
      </c>
      <c r="I24" s="75"/>
    </row>
    <row r="25" spans="1:9" x14ac:dyDescent="0.25">
      <c r="A25" s="22" t="s">
        <v>52</v>
      </c>
      <c r="B25" s="23"/>
      <c r="C25" s="23"/>
      <c r="D25" s="23"/>
      <c r="E25" s="23"/>
      <c r="F25" s="23"/>
      <c r="G25" s="23"/>
      <c r="H25" s="20">
        <v>42051.66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3"/>
      <c r="H26" s="32">
        <v>12909.86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3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64">
        <v>77247.710000000006</v>
      </c>
      <c r="I28" s="130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37">
        <v>0</v>
      </c>
      <c r="I30" s="38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5"/>
      <c r="H31" s="37">
        <f>H10+H30</f>
        <v>60777.810000000005</v>
      </c>
      <c r="I31" s="38"/>
    </row>
    <row r="32" spans="1:9" x14ac:dyDescent="0.25">
      <c r="A32" s="39"/>
      <c r="B32" s="40"/>
      <c r="C32" s="40"/>
      <c r="D32" s="40"/>
      <c r="E32" s="40"/>
      <c r="F32" s="40"/>
      <c r="G32" s="40"/>
      <c r="H32" s="93"/>
      <c r="I32" s="94"/>
    </row>
    <row r="33" spans="1:9" x14ac:dyDescent="0.25">
      <c r="A33" s="6" t="s">
        <v>86</v>
      </c>
      <c r="B33" s="7"/>
      <c r="C33" s="7"/>
      <c r="D33" s="7"/>
      <c r="E33" s="7"/>
      <c r="F33" s="7"/>
      <c r="G33" s="7"/>
      <c r="H33" s="97">
        <f>H4+H10-H28</f>
        <v>67612.659999999989</v>
      </c>
      <c r="I33" s="129"/>
    </row>
    <row r="34" spans="1:9" x14ac:dyDescent="0.25">
      <c r="A34" s="6" t="s">
        <v>81</v>
      </c>
      <c r="B34" s="7"/>
      <c r="C34" s="7"/>
      <c r="D34" s="7"/>
      <c r="E34" s="7"/>
      <c r="F34" s="7"/>
      <c r="G34" s="7"/>
      <c r="H34" s="9">
        <f>H6-H7-H8</f>
        <v>12004.89</v>
      </c>
      <c r="I34" s="10"/>
    </row>
    <row r="35" spans="1:9" x14ac:dyDescent="0.25">
      <c r="A35" s="103"/>
      <c r="B35" s="125"/>
      <c r="C35" s="125"/>
      <c r="D35" s="125"/>
      <c r="E35" s="125"/>
      <c r="F35" s="125"/>
      <c r="G35" s="126"/>
      <c r="H35" s="127"/>
      <c r="I35" s="128"/>
    </row>
    <row r="36" spans="1:9" x14ac:dyDescent="0.25">
      <c r="A36" s="17" t="s">
        <v>16</v>
      </c>
      <c r="B36" s="18"/>
      <c r="C36" s="18"/>
      <c r="D36" s="18"/>
      <c r="E36" s="18"/>
      <c r="F36" s="18"/>
      <c r="G36" s="18"/>
      <c r="H36" s="58"/>
      <c r="I36" s="59"/>
    </row>
    <row r="37" spans="1:9" x14ac:dyDescent="0.25">
      <c r="A37" s="22" t="s">
        <v>17</v>
      </c>
      <c r="B37" s="23"/>
      <c r="C37" s="23"/>
      <c r="D37" s="23"/>
      <c r="E37" s="23"/>
      <c r="F37" s="23"/>
      <c r="G37" s="23"/>
      <c r="H37" s="9">
        <v>8.1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8"/>
      <c r="H38" s="95">
        <f>H10/H28*H37</f>
        <v>6.3730078341480931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5:G5"/>
    <mergeCell ref="H5:I5"/>
    <mergeCell ref="A1:I1"/>
    <mergeCell ref="C2:F2"/>
    <mergeCell ref="A3:G3"/>
    <mergeCell ref="H3:I3"/>
    <mergeCell ref="A4:G4"/>
    <mergeCell ref="H4:I4"/>
    <mergeCell ref="A17:G17"/>
    <mergeCell ref="H17:I17"/>
    <mergeCell ref="A7:G7"/>
    <mergeCell ref="H7:I7"/>
    <mergeCell ref="A6:G6"/>
    <mergeCell ref="H6:I6"/>
    <mergeCell ref="A9:G9"/>
    <mergeCell ref="H9:I9"/>
    <mergeCell ref="A8:G8"/>
    <mergeCell ref="H8:I8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18:G18"/>
    <mergeCell ref="H18:I18"/>
    <mergeCell ref="A20:G20"/>
    <mergeCell ref="H20:I20"/>
    <mergeCell ref="H19:I19"/>
    <mergeCell ref="A19:G19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0:G30"/>
    <mergeCell ref="H30:I30"/>
    <mergeCell ref="H33:I33"/>
    <mergeCell ref="A32:G32"/>
    <mergeCell ref="A28:G28"/>
    <mergeCell ref="A29:G29"/>
    <mergeCell ref="H29:I29"/>
    <mergeCell ref="A31:G31"/>
    <mergeCell ref="H31:I31"/>
    <mergeCell ref="H32:I32"/>
    <mergeCell ref="A33:G33"/>
    <mergeCell ref="H28:I28"/>
    <mergeCell ref="A38:G38"/>
    <mergeCell ref="H38:I38"/>
    <mergeCell ref="A41:C41"/>
    <mergeCell ref="G41:I41"/>
    <mergeCell ref="A37:G37"/>
    <mergeCell ref="H37:I37"/>
    <mergeCell ref="A35:G35"/>
    <mergeCell ref="H35:I35"/>
    <mergeCell ref="A36:G36"/>
    <mergeCell ref="H36:I36"/>
    <mergeCell ref="A34:G34"/>
    <mergeCell ref="H34:I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G39" sqref="G39"/>
    </sheetView>
  </sheetViews>
  <sheetFormatPr defaultRowHeight="15" x14ac:dyDescent="0.25"/>
  <sheetData>
    <row r="1" spans="1:9" ht="18.75" x14ac:dyDescent="0.3">
      <c r="A1" s="86" t="s">
        <v>25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143" t="s">
        <v>87</v>
      </c>
      <c r="B4" s="144"/>
      <c r="C4" s="144"/>
      <c r="D4" s="144"/>
      <c r="E4" s="144"/>
      <c r="F4" s="144"/>
      <c r="G4" s="145"/>
      <c r="H4" s="97">
        <v>165470.74</v>
      </c>
      <c r="I4" s="98"/>
    </row>
    <row r="5" spans="1:9" x14ac:dyDescent="0.25">
      <c r="A5" s="14"/>
      <c r="B5" s="92"/>
      <c r="C5" s="92"/>
      <c r="D5" s="92"/>
      <c r="E5" s="92"/>
      <c r="F5" s="92"/>
      <c r="G5" s="15"/>
      <c r="H5" s="20"/>
      <c r="I5" s="21"/>
    </row>
    <row r="6" spans="1:9" x14ac:dyDescent="0.25">
      <c r="A6" s="6" t="s">
        <v>88</v>
      </c>
      <c r="B6" s="7"/>
      <c r="C6" s="7"/>
      <c r="D6" s="7"/>
      <c r="E6" s="7"/>
      <c r="F6" s="7"/>
      <c r="G6" s="8"/>
      <c r="H6" s="9">
        <v>92672.05</v>
      </c>
      <c r="I6" s="10"/>
    </row>
    <row r="7" spans="1:9" x14ac:dyDescent="0.25">
      <c r="A7" s="6" t="s">
        <v>110</v>
      </c>
      <c r="B7" s="7"/>
      <c r="C7" s="7"/>
      <c r="D7" s="7"/>
      <c r="E7" s="7"/>
      <c r="F7" s="7"/>
      <c r="G7" s="8"/>
      <c r="H7" s="9">
        <v>10054.91</v>
      </c>
      <c r="I7" s="10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1620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57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52"/>
      <c r="H10" s="64">
        <f>H11+H12+H13+H14+H15+H17+H18+H20+H22+H21+H23+H24+H25+H26+H27+H19</f>
        <v>63837.14</v>
      </c>
      <c r="I10" s="109"/>
    </row>
    <row r="11" spans="1:9" x14ac:dyDescent="0.25">
      <c r="A11" s="66" t="s">
        <v>4</v>
      </c>
      <c r="B11" s="67"/>
      <c r="C11" s="67"/>
      <c r="D11" s="67"/>
      <c r="E11" s="67"/>
      <c r="F11" s="67"/>
      <c r="G11" s="68"/>
      <c r="H11" s="69">
        <v>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85"/>
      <c r="H18" s="58"/>
      <c r="I18" s="59"/>
    </row>
    <row r="19" spans="1:9" x14ac:dyDescent="0.25">
      <c r="A19" s="22" t="s">
        <v>54</v>
      </c>
      <c r="B19" s="23"/>
      <c r="C19" s="23"/>
      <c r="D19" s="23"/>
      <c r="E19" s="23"/>
      <c r="F19" s="23"/>
      <c r="G19" s="24"/>
      <c r="H19" s="74">
        <v>972</v>
      </c>
      <c r="I19" s="75"/>
    </row>
    <row r="20" spans="1:9" x14ac:dyDescent="0.25">
      <c r="A20" s="78" t="s">
        <v>11</v>
      </c>
      <c r="B20" s="79"/>
      <c r="C20" s="79"/>
      <c r="D20" s="79"/>
      <c r="E20" s="79"/>
      <c r="F20" s="79"/>
      <c r="G20" s="80"/>
      <c r="H20" s="20"/>
      <c r="I20" s="21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141">
        <v>2015.13</v>
      </c>
      <c r="I21" s="142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20">
        <v>11084.34</v>
      </c>
      <c r="I24" s="21"/>
    </row>
    <row r="25" spans="1:9" x14ac:dyDescent="0.25">
      <c r="A25" s="22" t="s">
        <v>52</v>
      </c>
      <c r="B25" s="23"/>
      <c r="C25" s="23"/>
      <c r="D25" s="23"/>
      <c r="E25" s="23"/>
      <c r="F25" s="23"/>
      <c r="G25" s="24"/>
      <c r="H25" s="20">
        <v>36882.6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32">
        <v>11322.96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64">
        <v>36442.74</v>
      </c>
      <c r="I28" s="130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47">
        <v>0</v>
      </c>
      <c r="I30" s="49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5"/>
      <c r="H31" s="37">
        <f>SUM(H11:H30)</f>
        <v>100279.88</v>
      </c>
      <c r="I31" s="38"/>
    </row>
    <row r="32" spans="1:9" x14ac:dyDescent="0.25">
      <c r="A32" s="90"/>
      <c r="B32" s="140"/>
      <c r="C32" s="140"/>
      <c r="D32" s="140"/>
      <c r="E32" s="140"/>
      <c r="F32" s="140"/>
      <c r="G32" s="91"/>
      <c r="H32" s="137"/>
      <c r="I32" s="129"/>
    </row>
    <row r="33" spans="1:9" x14ac:dyDescent="0.25">
      <c r="A33" s="6" t="s">
        <v>89</v>
      </c>
      <c r="B33" s="7"/>
      <c r="C33" s="7"/>
      <c r="D33" s="7"/>
      <c r="E33" s="7"/>
      <c r="F33" s="7"/>
      <c r="G33" s="8"/>
      <c r="H33" s="97">
        <f>H4+H10-H28</f>
        <v>192865.14</v>
      </c>
      <c r="I33" s="129"/>
    </row>
    <row r="34" spans="1:9" x14ac:dyDescent="0.25">
      <c r="A34" s="6" t="s">
        <v>81</v>
      </c>
      <c r="B34" s="7"/>
      <c r="C34" s="7"/>
      <c r="D34" s="7"/>
      <c r="E34" s="7"/>
      <c r="F34" s="7"/>
      <c r="G34" s="8"/>
      <c r="H34" s="9">
        <f>H6-H7-H8</f>
        <v>80997.14</v>
      </c>
      <c r="I34" s="15"/>
    </row>
    <row r="35" spans="1:9" x14ac:dyDescent="0.25">
      <c r="A35" s="138"/>
      <c r="B35" s="139"/>
      <c r="C35" s="139"/>
      <c r="D35" s="139"/>
      <c r="E35" s="139"/>
      <c r="F35" s="139"/>
      <c r="G35" s="139"/>
      <c r="H35" s="127"/>
      <c r="I35" s="128"/>
    </row>
    <row r="36" spans="1:9" x14ac:dyDescent="0.25">
      <c r="A36" s="22" t="s">
        <v>16</v>
      </c>
      <c r="B36" s="23"/>
      <c r="C36" s="23"/>
      <c r="D36" s="23"/>
      <c r="E36" s="23"/>
      <c r="F36" s="23"/>
      <c r="G36" s="23"/>
      <c r="H36" s="20"/>
      <c r="I36" s="21"/>
    </row>
    <row r="37" spans="1:9" x14ac:dyDescent="0.25">
      <c r="A37" s="22" t="s">
        <v>17</v>
      </c>
      <c r="B37" s="23"/>
      <c r="C37" s="23"/>
      <c r="D37" s="23"/>
      <c r="E37" s="23"/>
      <c r="F37" s="23"/>
      <c r="G37" s="23"/>
      <c r="H37" s="9">
        <v>7.5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8"/>
      <c r="H38" s="95">
        <f>H10/H28*H37</f>
        <v>13.137830744889106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5:G5"/>
    <mergeCell ref="H5:I5"/>
    <mergeCell ref="A1:I1"/>
    <mergeCell ref="C2:F2"/>
    <mergeCell ref="A3:G3"/>
    <mergeCell ref="H3:I3"/>
    <mergeCell ref="A4:G4"/>
    <mergeCell ref="H4:I4"/>
    <mergeCell ref="A9:G9"/>
    <mergeCell ref="H9:I9"/>
    <mergeCell ref="A6:G6"/>
    <mergeCell ref="A7:G7"/>
    <mergeCell ref="H7:I7"/>
    <mergeCell ref="H6:I6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23:G23"/>
    <mergeCell ref="H23:I23"/>
    <mergeCell ref="A24:G24"/>
    <mergeCell ref="H24:I24"/>
    <mergeCell ref="A18:G18"/>
    <mergeCell ref="H18:I18"/>
    <mergeCell ref="A20:G20"/>
    <mergeCell ref="H20:I20"/>
    <mergeCell ref="A21:G21"/>
    <mergeCell ref="H21:I21"/>
    <mergeCell ref="H19:I19"/>
    <mergeCell ref="A41:C41"/>
    <mergeCell ref="G41:I41"/>
    <mergeCell ref="A38:G38"/>
    <mergeCell ref="H38:I38"/>
    <mergeCell ref="A31:G31"/>
    <mergeCell ref="H31:I31"/>
    <mergeCell ref="H32:I32"/>
    <mergeCell ref="A37:G37"/>
    <mergeCell ref="H37:I37"/>
    <mergeCell ref="A35:G35"/>
    <mergeCell ref="H35:I35"/>
    <mergeCell ref="A32:G32"/>
    <mergeCell ref="A33:G33"/>
    <mergeCell ref="H33:I33"/>
    <mergeCell ref="A34:G34"/>
    <mergeCell ref="H34:I34"/>
    <mergeCell ref="A29:G29"/>
    <mergeCell ref="H29:I29"/>
    <mergeCell ref="A8:G8"/>
    <mergeCell ref="H8:I8"/>
    <mergeCell ref="A36:G36"/>
    <mergeCell ref="H36:I36"/>
    <mergeCell ref="A30:G30"/>
    <mergeCell ref="H30:I30"/>
    <mergeCell ref="A25:G25"/>
    <mergeCell ref="H25:I25"/>
    <mergeCell ref="A26:G26"/>
    <mergeCell ref="H26:I26"/>
    <mergeCell ref="A27:G27"/>
    <mergeCell ref="H27:I27"/>
    <mergeCell ref="A22:G22"/>
    <mergeCell ref="H22:I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34" sqref="H34:I34"/>
    </sheetView>
  </sheetViews>
  <sheetFormatPr defaultRowHeight="15" x14ac:dyDescent="0.25"/>
  <sheetData>
    <row r="1" spans="1:9" ht="18.75" x14ac:dyDescent="0.3">
      <c r="A1" s="86" t="s">
        <v>26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6" t="s">
        <v>84</v>
      </c>
      <c r="B4" s="7"/>
      <c r="C4" s="7"/>
      <c r="D4" s="7"/>
      <c r="E4" s="7"/>
      <c r="F4" s="7"/>
      <c r="G4" s="8"/>
      <c r="H4" s="146">
        <v>159268.59</v>
      </c>
      <c r="I4" s="147"/>
    </row>
    <row r="5" spans="1:9" x14ac:dyDescent="0.25">
      <c r="A5" s="14"/>
      <c r="B5" s="92"/>
      <c r="C5" s="92"/>
      <c r="D5" s="92"/>
      <c r="E5" s="92"/>
      <c r="F5" s="92"/>
      <c r="G5" s="15"/>
      <c r="H5" s="20"/>
      <c r="I5" s="21"/>
    </row>
    <row r="6" spans="1:9" x14ac:dyDescent="0.25">
      <c r="A6" s="6" t="s">
        <v>79</v>
      </c>
      <c r="B6" s="7"/>
      <c r="C6" s="7"/>
      <c r="D6" s="7"/>
      <c r="E6" s="7"/>
      <c r="F6" s="7"/>
      <c r="G6" s="8"/>
      <c r="H6" s="14">
        <v>2853.13</v>
      </c>
      <c r="I6" s="15"/>
    </row>
    <row r="7" spans="1:9" x14ac:dyDescent="0.25">
      <c r="A7" s="71" t="s">
        <v>110</v>
      </c>
      <c r="B7" s="72"/>
      <c r="C7" s="72"/>
      <c r="D7" s="72"/>
      <c r="E7" s="72"/>
      <c r="F7" s="72"/>
      <c r="G7" s="73"/>
      <c r="H7" s="103">
        <v>16450.93</v>
      </c>
      <c r="I7" s="104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4020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57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52"/>
      <c r="H10" s="64">
        <f>H11+H12+H13+H14+H15+H17+H18+H20+H21+H22+H23+H24+H25+H26+H27+H19</f>
        <v>81117.87000000001</v>
      </c>
      <c r="I10" s="148"/>
    </row>
    <row r="11" spans="1:9" x14ac:dyDescent="0.25">
      <c r="A11" s="66" t="s">
        <v>4</v>
      </c>
      <c r="B11" s="67"/>
      <c r="C11" s="67"/>
      <c r="D11" s="67"/>
      <c r="E11" s="67"/>
      <c r="F11" s="67"/>
      <c r="G11" s="68"/>
      <c r="H11" s="69">
        <v>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85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57"/>
      <c r="H19" s="74">
        <v>1096.8</v>
      </c>
      <c r="I19" s="75"/>
    </row>
    <row r="20" spans="1:9" x14ac:dyDescent="0.25">
      <c r="A20" s="22" t="s">
        <v>11</v>
      </c>
      <c r="B20" s="23"/>
      <c r="C20" s="23"/>
      <c r="D20" s="23"/>
      <c r="E20" s="23"/>
      <c r="F20" s="23"/>
      <c r="G20" s="24"/>
      <c r="H20" s="20"/>
      <c r="I20" s="21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74">
        <v>2996.86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20">
        <v>14108.13</v>
      </c>
      <c r="I24" s="21"/>
    </row>
    <row r="25" spans="1:9" x14ac:dyDescent="0.25">
      <c r="A25" s="22" t="s">
        <v>52</v>
      </c>
      <c r="B25" s="23"/>
      <c r="C25" s="23"/>
      <c r="D25" s="23"/>
      <c r="E25" s="23"/>
      <c r="F25" s="23"/>
      <c r="G25" s="24"/>
      <c r="H25" s="20">
        <v>46944.12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32">
        <v>14411.85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s="3" customFormat="1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64341.31</v>
      </c>
      <c r="I28" s="54"/>
    </row>
    <row r="29" spans="1:9" ht="15.75" thickBot="1" x14ac:dyDescent="0.3">
      <c r="A29" s="119"/>
      <c r="B29" s="120"/>
      <c r="C29" s="120"/>
      <c r="D29" s="120"/>
      <c r="E29" s="120"/>
      <c r="F29" s="120"/>
      <c r="G29" s="121"/>
      <c r="H29" s="119"/>
      <c r="I29" s="121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6"/>
      <c r="H30" s="37">
        <v>0</v>
      </c>
      <c r="I30" s="38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6"/>
      <c r="H31" s="37">
        <f>H10+H30</f>
        <v>81117.87000000001</v>
      </c>
      <c r="I31" s="38"/>
    </row>
    <row r="32" spans="1:9" x14ac:dyDescent="0.25">
      <c r="A32" s="39"/>
      <c r="B32" s="40"/>
      <c r="C32" s="40"/>
      <c r="D32" s="40"/>
      <c r="E32" s="40"/>
      <c r="F32" s="40"/>
      <c r="G32" s="41"/>
      <c r="H32" s="93"/>
      <c r="I32" s="94"/>
    </row>
    <row r="33" spans="1:9" x14ac:dyDescent="0.25">
      <c r="A33" s="6" t="s">
        <v>86</v>
      </c>
      <c r="B33" s="7"/>
      <c r="C33" s="7"/>
      <c r="D33" s="7"/>
      <c r="E33" s="7"/>
      <c r="F33" s="7"/>
      <c r="G33" s="8"/>
      <c r="H33" s="149">
        <f>H4+H10-H28</f>
        <v>176045.15000000002</v>
      </c>
      <c r="I33" s="147"/>
    </row>
    <row r="34" spans="1:9" x14ac:dyDescent="0.25">
      <c r="A34" s="6" t="s">
        <v>111</v>
      </c>
      <c r="B34" s="7"/>
      <c r="C34" s="7"/>
      <c r="D34" s="7"/>
      <c r="E34" s="7"/>
      <c r="F34" s="7"/>
      <c r="G34" s="8"/>
      <c r="H34" s="9">
        <f>H7+H8-H6</f>
        <v>17617.8</v>
      </c>
      <c r="I34" s="10"/>
    </row>
    <row r="35" spans="1:9" x14ac:dyDescent="0.25">
      <c r="A35" s="127"/>
      <c r="B35" s="152"/>
      <c r="C35" s="152"/>
      <c r="D35" s="152"/>
      <c r="E35" s="152"/>
      <c r="F35" s="152"/>
      <c r="G35" s="128"/>
      <c r="H35" s="153"/>
      <c r="I35" s="154"/>
    </row>
    <row r="36" spans="1:9" x14ac:dyDescent="0.25">
      <c r="A36" s="55" t="s">
        <v>16</v>
      </c>
      <c r="B36" s="56"/>
      <c r="C36" s="56"/>
      <c r="D36" s="56"/>
      <c r="E36" s="56"/>
      <c r="F36" s="56"/>
      <c r="G36" s="57"/>
      <c r="H36" s="103"/>
      <c r="I36" s="104"/>
    </row>
    <row r="37" spans="1:9" x14ac:dyDescent="0.25">
      <c r="A37" s="22" t="s">
        <v>17</v>
      </c>
      <c r="B37" s="23"/>
      <c r="C37" s="23"/>
      <c r="D37" s="23"/>
      <c r="E37" s="23"/>
      <c r="F37" s="23"/>
      <c r="G37" s="24"/>
      <c r="H37" s="150">
        <v>8</v>
      </c>
      <c r="I37" s="151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9"/>
      <c r="H38" s="95">
        <f>H10/H28*H37</f>
        <v>10.085945716678758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34:G34"/>
    <mergeCell ref="H34:I34"/>
    <mergeCell ref="A41:C41"/>
    <mergeCell ref="G41:I41"/>
    <mergeCell ref="H19:I19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H35:I35"/>
    <mergeCell ref="A32:G32"/>
    <mergeCell ref="A27:G27"/>
    <mergeCell ref="H27:I27"/>
    <mergeCell ref="H32:I32"/>
    <mergeCell ref="A33:G33"/>
    <mergeCell ref="H33:I33"/>
    <mergeCell ref="A22:G22"/>
    <mergeCell ref="H22:I22"/>
    <mergeCell ref="A30:G30"/>
    <mergeCell ref="H30:I30"/>
    <mergeCell ref="A23:G23"/>
    <mergeCell ref="H23:I23"/>
    <mergeCell ref="A24:G24"/>
    <mergeCell ref="H24:I24"/>
    <mergeCell ref="A25:G25"/>
    <mergeCell ref="H25:I25"/>
    <mergeCell ref="A28:G28"/>
    <mergeCell ref="H28:I28"/>
    <mergeCell ref="A29:G29"/>
    <mergeCell ref="H29:I29"/>
    <mergeCell ref="A26:G26"/>
    <mergeCell ref="H26:I26"/>
    <mergeCell ref="A20:G20"/>
    <mergeCell ref="H20:I20"/>
    <mergeCell ref="A21:G21"/>
    <mergeCell ref="H21:I21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7:G7"/>
    <mergeCell ref="H7:I7"/>
    <mergeCell ref="A9:G9"/>
    <mergeCell ref="H9:I9"/>
    <mergeCell ref="A5:G5"/>
    <mergeCell ref="H5:I5"/>
    <mergeCell ref="A6:G6"/>
    <mergeCell ref="H6:I6"/>
    <mergeCell ref="A8:G8"/>
    <mergeCell ref="H8:I8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2" workbookViewId="0">
      <selection activeCell="M13" sqref="M13"/>
    </sheetView>
  </sheetViews>
  <sheetFormatPr defaultRowHeight="15" x14ac:dyDescent="0.25"/>
  <sheetData>
    <row r="1" spans="1:9" ht="18.75" x14ac:dyDescent="0.3">
      <c r="A1" s="86" t="s">
        <v>27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88" t="s">
        <v>3</v>
      </c>
      <c r="I3" s="89"/>
    </row>
    <row r="4" spans="1:9" x14ac:dyDescent="0.25">
      <c r="A4" s="6" t="s">
        <v>114</v>
      </c>
      <c r="B4" s="7"/>
      <c r="C4" s="7"/>
      <c r="D4" s="7"/>
      <c r="E4" s="7"/>
      <c r="F4" s="7"/>
      <c r="G4" s="8"/>
      <c r="H4" s="97">
        <v>27125.75</v>
      </c>
      <c r="I4" s="129"/>
    </row>
    <row r="5" spans="1:9" x14ac:dyDescent="0.25">
      <c r="A5" s="14"/>
      <c r="B5" s="92"/>
      <c r="C5" s="92"/>
      <c r="D5" s="92"/>
      <c r="E5" s="92"/>
      <c r="F5" s="92"/>
      <c r="G5" s="15"/>
      <c r="H5" s="9"/>
      <c r="I5" s="10"/>
    </row>
    <row r="6" spans="1:9" x14ac:dyDescent="0.25">
      <c r="A6" s="6" t="s">
        <v>72</v>
      </c>
      <c r="B6" s="7"/>
      <c r="C6" s="7"/>
      <c r="D6" s="7"/>
      <c r="E6" s="7"/>
      <c r="F6" s="7"/>
      <c r="G6" s="8"/>
      <c r="H6" s="9">
        <v>6582.27</v>
      </c>
      <c r="I6" s="10"/>
    </row>
    <row r="7" spans="1:9" x14ac:dyDescent="0.25">
      <c r="A7" s="71" t="s">
        <v>110</v>
      </c>
      <c r="B7" s="72"/>
      <c r="C7" s="72"/>
      <c r="D7" s="72"/>
      <c r="E7" s="72"/>
      <c r="F7" s="72"/>
      <c r="G7" s="73"/>
      <c r="H7" s="9">
        <v>27668.1</v>
      </c>
      <c r="I7" s="10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157">
        <v>2340</v>
      </c>
      <c r="I8" s="158"/>
    </row>
    <row r="9" spans="1:9" ht="15.75" thickBot="1" x14ac:dyDescent="0.3">
      <c r="A9" s="14"/>
      <c r="B9" s="92"/>
      <c r="C9" s="92"/>
      <c r="D9" s="92"/>
      <c r="E9" s="92"/>
      <c r="F9" s="92"/>
      <c r="G9" s="15"/>
      <c r="H9" s="9"/>
      <c r="I9" s="10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52"/>
      <c r="H10" s="64">
        <f>H11+H12+H13+H14+H15+H17+H18+H20+H21+H22+H23+H24+H25+H26+H27+H19</f>
        <v>150310.38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8"/>
      <c r="H11" s="69">
        <v>3716.8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57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57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57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62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62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57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85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57"/>
      <c r="H19" s="74">
        <v>1341</v>
      </c>
      <c r="I19" s="75"/>
    </row>
    <row r="20" spans="1:9" x14ac:dyDescent="0.25">
      <c r="A20" s="78" t="s">
        <v>11</v>
      </c>
      <c r="B20" s="79"/>
      <c r="C20" s="79"/>
      <c r="D20" s="79"/>
      <c r="E20" s="79"/>
      <c r="F20" s="79"/>
      <c r="G20" s="80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4"/>
      <c r="H21" s="74">
        <v>5580.36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4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4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4"/>
      <c r="H24" s="20">
        <v>25820.28</v>
      </c>
      <c r="I24" s="21"/>
    </row>
    <row r="25" spans="1:9" x14ac:dyDescent="0.25">
      <c r="A25" s="22" t="s">
        <v>52</v>
      </c>
      <c r="B25" s="23"/>
      <c r="C25" s="23"/>
      <c r="D25" s="23"/>
      <c r="E25" s="23"/>
      <c r="F25" s="23"/>
      <c r="G25" s="24"/>
      <c r="H25" s="74">
        <v>85915.71</v>
      </c>
      <c r="I25" s="75"/>
    </row>
    <row r="26" spans="1:9" x14ac:dyDescent="0.25">
      <c r="A26" s="22" t="s">
        <v>14</v>
      </c>
      <c r="B26" s="23"/>
      <c r="C26" s="23"/>
      <c r="D26" s="23"/>
      <c r="E26" s="23"/>
      <c r="F26" s="23"/>
      <c r="G26" s="24"/>
      <c r="H26" s="32">
        <v>26376.12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4"/>
      <c r="H27" s="45">
        <v>903.96</v>
      </c>
      <c r="I27" s="46"/>
    </row>
    <row r="28" spans="1:9" s="3" customFormat="1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149525.62</v>
      </c>
      <c r="I28" s="54"/>
    </row>
    <row r="29" spans="1:9" ht="15.75" thickBot="1" x14ac:dyDescent="0.3">
      <c r="A29" s="47"/>
      <c r="B29" s="48"/>
      <c r="C29" s="48"/>
      <c r="D29" s="48"/>
      <c r="E29" s="48"/>
      <c r="F29" s="48"/>
      <c r="G29" s="49"/>
      <c r="H29" s="47"/>
      <c r="I29" s="49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37">
        <f>H31+H32+H33+H34+H35</f>
        <v>79100</v>
      </c>
      <c r="I30" s="38"/>
    </row>
    <row r="31" spans="1:9" ht="15.75" thickBot="1" x14ac:dyDescent="0.3">
      <c r="A31" s="83" t="s">
        <v>112</v>
      </c>
      <c r="B31" s="84"/>
      <c r="C31" s="84"/>
      <c r="D31" s="84"/>
      <c r="E31" s="84"/>
      <c r="F31" s="84"/>
      <c r="G31" s="131"/>
      <c r="H31" s="69">
        <v>10000</v>
      </c>
      <c r="I31" s="70"/>
    </row>
    <row r="32" spans="1:9" ht="15.75" thickBot="1" x14ac:dyDescent="0.3">
      <c r="A32" s="132" t="s">
        <v>119</v>
      </c>
      <c r="B32" s="23"/>
      <c r="C32" s="23"/>
      <c r="D32" s="23"/>
      <c r="E32" s="23"/>
      <c r="F32" s="23"/>
      <c r="G32" s="23"/>
      <c r="H32" s="233">
        <v>41200</v>
      </c>
      <c r="I32" s="234"/>
    </row>
    <row r="33" spans="1:9" ht="15.75" thickBot="1" x14ac:dyDescent="0.3">
      <c r="A33" s="132" t="s">
        <v>120</v>
      </c>
      <c r="B33" s="23"/>
      <c r="C33" s="23"/>
      <c r="D33" s="23"/>
      <c r="E33" s="23"/>
      <c r="F33" s="23"/>
      <c r="G33" s="23"/>
      <c r="H33" s="233">
        <v>2300</v>
      </c>
      <c r="I33" s="234"/>
    </row>
    <row r="34" spans="1:9" ht="15.75" thickBot="1" x14ac:dyDescent="0.3">
      <c r="A34" s="132" t="s">
        <v>121</v>
      </c>
      <c r="B34" s="23"/>
      <c r="C34" s="23"/>
      <c r="D34" s="23"/>
      <c r="E34" s="23"/>
      <c r="F34" s="23"/>
      <c r="G34" s="23"/>
      <c r="H34" s="233">
        <v>8200</v>
      </c>
      <c r="I34" s="234"/>
    </row>
    <row r="35" spans="1:9" ht="15.75" thickBot="1" x14ac:dyDescent="0.3">
      <c r="A35" s="27" t="s">
        <v>122</v>
      </c>
      <c r="B35" s="28"/>
      <c r="C35" s="28"/>
      <c r="D35" s="28"/>
      <c r="E35" s="28"/>
      <c r="F35" s="28"/>
      <c r="G35" s="29"/>
      <c r="H35" s="233">
        <v>17400</v>
      </c>
      <c r="I35" s="234"/>
    </row>
    <row r="36" spans="1:9" ht="15.75" thickBot="1" x14ac:dyDescent="0.3">
      <c r="A36" s="34" t="s">
        <v>15</v>
      </c>
      <c r="B36" s="35"/>
      <c r="C36" s="35"/>
      <c r="D36" s="35"/>
      <c r="E36" s="35"/>
      <c r="F36" s="35"/>
      <c r="G36" s="36"/>
      <c r="H36" s="88">
        <f>H10+H30</f>
        <v>229410.38</v>
      </c>
      <c r="I36" s="89"/>
    </row>
    <row r="37" spans="1:9" x14ac:dyDescent="0.25">
      <c r="A37" s="39"/>
      <c r="B37" s="40"/>
      <c r="C37" s="40"/>
      <c r="D37" s="40"/>
      <c r="E37" s="40"/>
      <c r="F37" s="40"/>
      <c r="G37" s="41"/>
      <c r="H37" s="2"/>
      <c r="I37" s="1"/>
    </row>
    <row r="38" spans="1:9" x14ac:dyDescent="0.25">
      <c r="A38" s="6" t="s">
        <v>113</v>
      </c>
      <c r="B38" s="7"/>
      <c r="C38" s="7"/>
      <c r="D38" s="7"/>
      <c r="E38" s="7"/>
      <c r="F38" s="7"/>
      <c r="G38" s="8"/>
      <c r="H38" s="9">
        <f>H28+H4-H10</f>
        <v>26340.989999999991</v>
      </c>
      <c r="I38" s="15"/>
    </row>
    <row r="39" spans="1:9" x14ac:dyDescent="0.25">
      <c r="A39" s="6" t="s">
        <v>116</v>
      </c>
      <c r="B39" s="7"/>
      <c r="C39" s="7"/>
      <c r="D39" s="7"/>
      <c r="E39" s="7"/>
      <c r="F39" s="7"/>
      <c r="G39" s="8"/>
      <c r="H39" s="9">
        <f>H30-H6-H7-H8</f>
        <v>42509.63</v>
      </c>
      <c r="I39" s="10"/>
    </row>
    <row r="40" spans="1:9" x14ac:dyDescent="0.25">
      <c r="A40" s="6"/>
      <c r="B40" s="7"/>
      <c r="C40" s="7"/>
      <c r="D40" s="7"/>
      <c r="E40" s="7"/>
      <c r="F40" s="7"/>
      <c r="G40" s="8"/>
      <c r="H40" s="150"/>
      <c r="I40" s="151"/>
    </row>
    <row r="41" spans="1:9" x14ac:dyDescent="0.25">
      <c r="A41" s="55" t="s">
        <v>16</v>
      </c>
      <c r="B41" s="56"/>
      <c r="C41" s="56"/>
      <c r="D41" s="56"/>
      <c r="E41" s="56"/>
      <c r="F41" s="56"/>
      <c r="G41" s="57"/>
      <c r="H41" s="58"/>
      <c r="I41" s="59"/>
    </row>
    <row r="42" spans="1:9" x14ac:dyDescent="0.25">
      <c r="A42" s="22" t="s">
        <v>17</v>
      </c>
      <c r="B42" s="23"/>
      <c r="C42" s="23"/>
      <c r="D42" s="23"/>
      <c r="E42" s="23"/>
      <c r="F42" s="23"/>
      <c r="G42" s="24"/>
      <c r="H42" s="155">
        <v>10</v>
      </c>
      <c r="I42" s="156"/>
    </row>
    <row r="43" spans="1:9" ht="15.75" thickBot="1" x14ac:dyDescent="0.3">
      <c r="A43" s="27" t="s">
        <v>56</v>
      </c>
      <c r="B43" s="28"/>
      <c r="C43" s="28"/>
      <c r="D43" s="28"/>
      <c r="E43" s="28"/>
      <c r="F43" s="28"/>
      <c r="G43" s="29"/>
      <c r="H43" s="95">
        <f>H10/H28*H42</f>
        <v>10.052483313561918</v>
      </c>
      <c r="I43" s="96"/>
    </row>
    <row r="47" spans="1:9" x14ac:dyDescent="0.25">
      <c r="A47" s="16" t="s">
        <v>20</v>
      </c>
      <c r="B47" s="16"/>
      <c r="C47" s="16"/>
      <c r="G47" s="16" t="s">
        <v>21</v>
      </c>
      <c r="H47" s="16"/>
      <c r="I47" s="16"/>
    </row>
  </sheetData>
  <mergeCells count="83">
    <mergeCell ref="A42:G42"/>
    <mergeCell ref="H42:I42"/>
    <mergeCell ref="A43:G43"/>
    <mergeCell ref="H43:I43"/>
    <mergeCell ref="A47:C47"/>
    <mergeCell ref="G47:I47"/>
    <mergeCell ref="H33:I33"/>
    <mergeCell ref="A40:G40"/>
    <mergeCell ref="H40:I40"/>
    <mergeCell ref="A41:G41"/>
    <mergeCell ref="H41:I41"/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A8:G8"/>
    <mergeCell ref="A9:G9"/>
    <mergeCell ref="H9:I9"/>
    <mergeCell ref="H8:I8"/>
    <mergeCell ref="H6:I6"/>
    <mergeCell ref="A7:G7"/>
    <mergeCell ref="H7:I7"/>
    <mergeCell ref="A10:G10"/>
    <mergeCell ref="H10:I10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A18:G18"/>
    <mergeCell ref="H18:I18"/>
    <mergeCell ref="A20:G20"/>
    <mergeCell ref="H20:I20"/>
    <mergeCell ref="A21:G21"/>
    <mergeCell ref="H21:I21"/>
    <mergeCell ref="A19:G19"/>
    <mergeCell ref="A22:G22"/>
    <mergeCell ref="H22:I22"/>
    <mergeCell ref="A23:G23"/>
    <mergeCell ref="H23:I23"/>
    <mergeCell ref="A24:G24"/>
    <mergeCell ref="H24:I24"/>
    <mergeCell ref="H19:I19"/>
    <mergeCell ref="A35:G35"/>
    <mergeCell ref="H35:I35"/>
    <mergeCell ref="A37:G37"/>
    <mergeCell ref="A38:G38"/>
    <mergeCell ref="H38:I38"/>
    <mergeCell ref="A32:G32"/>
    <mergeCell ref="H32:I32"/>
    <mergeCell ref="A33:G33"/>
    <mergeCell ref="A30:G30"/>
    <mergeCell ref="H30:I30"/>
    <mergeCell ref="A28:G28"/>
    <mergeCell ref="H28:I28"/>
    <mergeCell ref="A39:G39"/>
    <mergeCell ref="H39:I39"/>
    <mergeCell ref="A34:G34"/>
    <mergeCell ref="H34:I34"/>
    <mergeCell ref="A36:G36"/>
    <mergeCell ref="H36:I36"/>
    <mergeCell ref="A31:G31"/>
    <mergeCell ref="H31:I31"/>
    <mergeCell ref="A25:G25"/>
    <mergeCell ref="H25:I25"/>
    <mergeCell ref="A26:G26"/>
    <mergeCell ref="H26:I26"/>
    <mergeCell ref="A27:G27"/>
    <mergeCell ref="H27:I27"/>
    <mergeCell ref="A29:G29"/>
    <mergeCell ref="H29:I2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M22" sqref="M22"/>
    </sheetView>
  </sheetViews>
  <sheetFormatPr defaultRowHeight="15" x14ac:dyDescent="0.25"/>
  <sheetData>
    <row r="1" spans="1:9" ht="18.75" x14ac:dyDescent="0.3">
      <c r="A1" s="86" t="s">
        <v>28</v>
      </c>
      <c r="B1" s="86"/>
      <c r="C1" s="86"/>
      <c r="D1" s="86"/>
      <c r="E1" s="86"/>
      <c r="F1" s="86"/>
      <c r="G1" s="86"/>
      <c r="H1" s="86"/>
      <c r="I1" s="86"/>
    </row>
    <row r="2" spans="1:9" ht="15.75" thickBot="1" x14ac:dyDescent="0.3">
      <c r="C2" s="105" t="s">
        <v>70</v>
      </c>
      <c r="D2" s="105"/>
      <c r="E2" s="105"/>
      <c r="F2" s="105"/>
    </row>
    <row r="3" spans="1:9" ht="15.75" thickBot="1" x14ac:dyDescent="0.3">
      <c r="A3" s="47"/>
      <c r="B3" s="48"/>
      <c r="C3" s="48"/>
      <c r="D3" s="48"/>
      <c r="E3" s="48"/>
      <c r="F3" s="48"/>
      <c r="G3" s="49"/>
      <c r="H3" s="90" t="s">
        <v>3</v>
      </c>
      <c r="I3" s="91"/>
    </row>
    <row r="4" spans="1:9" x14ac:dyDescent="0.25">
      <c r="A4" s="71" t="s">
        <v>90</v>
      </c>
      <c r="B4" s="72"/>
      <c r="C4" s="72"/>
      <c r="D4" s="72"/>
      <c r="E4" s="72"/>
      <c r="F4" s="72"/>
      <c r="G4" s="159"/>
      <c r="H4" s="160">
        <v>96374.14</v>
      </c>
      <c r="I4" s="161"/>
    </row>
    <row r="5" spans="1:9" x14ac:dyDescent="0.25">
      <c r="A5" s="14"/>
      <c r="B5" s="92"/>
      <c r="C5" s="92"/>
      <c r="D5" s="92"/>
      <c r="E5" s="92"/>
      <c r="F5" s="92"/>
      <c r="G5" s="15"/>
      <c r="H5" s="20"/>
      <c r="I5" s="21"/>
    </row>
    <row r="6" spans="1:9" x14ac:dyDescent="0.25">
      <c r="A6" s="6" t="s">
        <v>72</v>
      </c>
      <c r="B6" s="7"/>
      <c r="C6" s="7"/>
      <c r="D6" s="7"/>
      <c r="E6" s="7"/>
      <c r="F6" s="7"/>
      <c r="G6" s="7"/>
      <c r="H6" s="162">
        <v>160125.03</v>
      </c>
      <c r="I6" s="163"/>
    </row>
    <row r="7" spans="1:9" x14ac:dyDescent="0.25">
      <c r="A7" s="71" t="s">
        <v>110</v>
      </c>
      <c r="B7" s="72"/>
      <c r="C7" s="72"/>
      <c r="D7" s="72"/>
      <c r="E7" s="72"/>
      <c r="F7" s="72"/>
      <c r="G7" s="159"/>
      <c r="H7" s="103">
        <v>25084.81</v>
      </c>
      <c r="I7" s="104"/>
    </row>
    <row r="8" spans="1:9" x14ac:dyDescent="0.25">
      <c r="A8" s="55" t="s">
        <v>55</v>
      </c>
      <c r="B8" s="56"/>
      <c r="C8" s="56"/>
      <c r="D8" s="56"/>
      <c r="E8" s="56"/>
      <c r="F8" s="56"/>
      <c r="G8" s="57"/>
      <c r="H8" s="74">
        <v>0</v>
      </c>
      <c r="I8" s="75"/>
    </row>
    <row r="9" spans="1:9" ht="15.75" thickBot="1" x14ac:dyDescent="0.3">
      <c r="A9" s="55"/>
      <c r="B9" s="56"/>
      <c r="C9" s="56"/>
      <c r="D9" s="56"/>
      <c r="E9" s="56"/>
      <c r="F9" s="56"/>
      <c r="G9" s="132"/>
      <c r="H9" s="58"/>
      <c r="I9" s="59"/>
    </row>
    <row r="10" spans="1:9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H11+H12+H13+H14+H15+H17+H18+H20+H21+H22+H23+H24+H25+H26+H27+H19</f>
        <v>96091.880000000019</v>
      </c>
      <c r="I10" s="109"/>
    </row>
    <row r="11" spans="1:9" x14ac:dyDescent="0.25">
      <c r="A11" s="66" t="s">
        <v>61</v>
      </c>
      <c r="B11" s="67"/>
      <c r="C11" s="67"/>
      <c r="D11" s="67"/>
      <c r="E11" s="67"/>
      <c r="F11" s="67"/>
      <c r="G11" s="67"/>
      <c r="H11" s="69">
        <v>0</v>
      </c>
      <c r="I11" s="70"/>
    </row>
    <row r="12" spans="1:9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9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9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9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9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131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132"/>
      <c r="H19" s="20"/>
      <c r="I19" s="21"/>
    </row>
    <row r="20" spans="1:9" x14ac:dyDescent="0.25">
      <c r="A20" s="78" t="s">
        <v>11</v>
      </c>
      <c r="B20" s="79"/>
      <c r="C20" s="79"/>
      <c r="D20" s="79"/>
      <c r="E20" s="79"/>
      <c r="F20" s="79"/>
      <c r="G20" s="79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3"/>
      <c r="H21" s="74">
        <v>3771.91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3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3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3"/>
      <c r="H24" s="74">
        <v>16967.7</v>
      </c>
      <c r="I24" s="75"/>
    </row>
    <row r="25" spans="1:9" x14ac:dyDescent="0.25">
      <c r="A25" s="22" t="s">
        <v>52</v>
      </c>
      <c r="B25" s="23"/>
      <c r="C25" s="23"/>
      <c r="D25" s="23"/>
      <c r="E25" s="23"/>
      <c r="F25" s="23"/>
      <c r="G25" s="23"/>
      <c r="H25" s="20">
        <v>56459.19</v>
      </c>
      <c r="I25" s="21"/>
    </row>
    <row r="26" spans="1:9" x14ac:dyDescent="0.25">
      <c r="A26" s="22" t="s">
        <v>14</v>
      </c>
      <c r="B26" s="23"/>
      <c r="C26" s="23"/>
      <c r="D26" s="23"/>
      <c r="E26" s="23"/>
      <c r="F26" s="23"/>
      <c r="G26" s="23"/>
      <c r="H26" s="32">
        <v>17332.97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3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64">
        <v>100339.25</v>
      </c>
      <c r="I28" s="130"/>
    </row>
    <row r="29" spans="1:9" ht="15.75" thickBot="1" x14ac:dyDescent="0.3">
      <c r="A29" s="119"/>
      <c r="B29" s="120"/>
      <c r="C29" s="120"/>
      <c r="D29" s="120"/>
      <c r="E29" s="120"/>
      <c r="F29" s="120"/>
      <c r="G29" s="121"/>
      <c r="H29" s="119"/>
      <c r="I29" s="121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37">
        <v>0</v>
      </c>
      <c r="I30" s="38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5"/>
      <c r="H31" s="37">
        <f>H10+H30</f>
        <v>96091.880000000019</v>
      </c>
      <c r="I31" s="89"/>
    </row>
    <row r="32" spans="1:9" x14ac:dyDescent="0.25">
      <c r="A32" s="32"/>
      <c r="B32" s="164"/>
      <c r="C32" s="164"/>
      <c r="D32" s="164"/>
      <c r="E32" s="164"/>
      <c r="F32" s="164"/>
      <c r="G32" s="164"/>
      <c r="H32" s="93"/>
      <c r="I32" s="94"/>
    </row>
    <row r="33" spans="1:9" x14ac:dyDescent="0.25">
      <c r="A33" s="71" t="s">
        <v>91</v>
      </c>
      <c r="B33" s="72"/>
      <c r="C33" s="72"/>
      <c r="D33" s="72"/>
      <c r="E33" s="72"/>
      <c r="F33" s="72"/>
      <c r="G33" s="159"/>
      <c r="H33" s="97">
        <f>H10+H4-H28</f>
        <v>92126.770000000019</v>
      </c>
      <c r="I33" s="98"/>
    </row>
    <row r="34" spans="1:9" x14ac:dyDescent="0.25">
      <c r="A34" s="71" t="s">
        <v>109</v>
      </c>
      <c r="B34" s="72"/>
      <c r="C34" s="72"/>
      <c r="D34" s="72"/>
      <c r="E34" s="72"/>
      <c r="F34" s="72"/>
      <c r="G34" s="159"/>
      <c r="H34" s="9">
        <f>H6+H7+H8-H30</f>
        <v>185209.84</v>
      </c>
      <c r="I34" s="15"/>
    </row>
    <row r="35" spans="1:9" x14ac:dyDescent="0.25">
      <c r="A35" s="14"/>
      <c r="B35" s="92"/>
      <c r="C35" s="92"/>
      <c r="D35" s="92"/>
      <c r="E35" s="92"/>
      <c r="F35" s="92"/>
      <c r="G35" s="92"/>
      <c r="H35" s="14"/>
      <c r="I35" s="15"/>
    </row>
    <row r="36" spans="1:9" x14ac:dyDescent="0.25">
      <c r="A36" s="71" t="s">
        <v>16</v>
      </c>
      <c r="B36" s="72"/>
      <c r="C36" s="72"/>
      <c r="D36" s="72"/>
      <c r="E36" s="72"/>
      <c r="F36" s="72"/>
      <c r="G36" s="159"/>
      <c r="H36" s="58"/>
      <c r="I36" s="59"/>
    </row>
    <row r="37" spans="1:9" x14ac:dyDescent="0.25">
      <c r="A37" s="22" t="s">
        <v>17</v>
      </c>
      <c r="B37" s="23"/>
      <c r="C37" s="23"/>
      <c r="D37" s="23"/>
      <c r="E37" s="23"/>
      <c r="F37" s="23"/>
      <c r="G37" s="23"/>
      <c r="H37" s="150">
        <v>12</v>
      </c>
      <c r="I37" s="151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8"/>
      <c r="H38" s="95">
        <f>H10/H28*H37</f>
        <v>11.492038858173649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38:G38"/>
    <mergeCell ref="H38:I38"/>
    <mergeCell ref="A41:C41"/>
    <mergeCell ref="G41:I41"/>
    <mergeCell ref="A37:G37"/>
    <mergeCell ref="H37:I37"/>
    <mergeCell ref="A36:G36"/>
    <mergeCell ref="H36:I36"/>
    <mergeCell ref="A34:G34"/>
    <mergeCell ref="H34:I34"/>
    <mergeCell ref="A31:G31"/>
    <mergeCell ref="H31:I31"/>
    <mergeCell ref="A32:G32"/>
    <mergeCell ref="H32:I32"/>
    <mergeCell ref="A33:G33"/>
    <mergeCell ref="H33:I33"/>
    <mergeCell ref="A27:G27"/>
    <mergeCell ref="H27:I27"/>
    <mergeCell ref="A8:G8"/>
    <mergeCell ref="H8:I8"/>
    <mergeCell ref="A35:G35"/>
    <mergeCell ref="H35:I35"/>
    <mergeCell ref="A30:G30"/>
    <mergeCell ref="H30:I30"/>
    <mergeCell ref="A29:G29"/>
    <mergeCell ref="H29:I29"/>
    <mergeCell ref="A24:G24"/>
    <mergeCell ref="H24:I24"/>
    <mergeCell ref="A25:G25"/>
    <mergeCell ref="H25:I25"/>
    <mergeCell ref="A26:G26"/>
    <mergeCell ref="H26:I26"/>
    <mergeCell ref="A19:G19"/>
    <mergeCell ref="H19:I19"/>
    <mergeCell ref="A22:G22"/>
    <mergeCell ref="H22:I22"/>
    <mergeCell ref="A23:G23"/>
    <mergeCell ref="H23:I23"/>
    <mergeCell ref="A10:G10"/>
    <mergeCell ref="H10:I10"/>
    <mergeCell ref="A14:G14"/>
    <mergeCell ref="H14:I14"/>
    <mergeCell ref="A15:G16"/>
    <mergeCell ref="H15:I16"/>
    <mergeCell ref="A28:G28"/>
    <mergeCell ref="H28:I28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20:G20"/>
    <mergeCell ref="H20:I20"/>
    <mergeCell ref="A21:G21"/>
    <mergeCell ref="H21:I21"/>
    <mergeCell ref="A7:G7"/>
    <mergeCell ref="H7:I7"/>
    <mergeCell ref="A9:G9"/>
    <mergeCell ref="H9:I9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6" workbookViewId="0">
      <selection activeCell="H27" sqref="H27:I27"/>
    </sheetView>
  </sheetViews>
  <sheetFormatPr defaultRowHeight="15" x14ac:dyDescent="0.25"/>
  <sheetData>
    <row r="1" spans="1:11" ht="18.75" x14ac:dyDescent="0.3">
      <c r="A1" s="86" t="s">
        <v>36</v>
      </c>
      <c r="B1" s="86"/>
      <c r="C1" s="86"/>
      <c r="D1" s="86"/>
      <c r="E1" s="86"/>
      <c r="F1" s="86"/>
      <c r="G1" s="86"/>
      <c r="H1" s="86"/>
      <c r="I1" s="86"/>
    </row>
    <row r="2" spans="1:11" ht="15.75" thickBot="1" x14ac:dyDescent="0.3">
      <c r="C2" s="105" t="s">
        <v>70</v>
      </c>
      <c r="D2" s="105"/>
      <c r="E2" s="105"/>
      <c r="F2" s="105"/>
    </row>
    <row r="3" spans="1:11" ht="15.75" thickBot="1" x14ac:dyDescent="0.3">
      <c r="A3" s="47"/>
      <c r="B3" s="48"/>
      <c r="C3" s="48"/>
      <c r="D3" s="48"/>
      <c r="E3" s="48"/>
      <c r="F3" s="48"/>
      <c r="G3" s="48"/>
      <c r="H3" s="88" t="s">
        <v>3</v>
      </c>
      <c r="I3" s="89"/>
    </row>
    <row r="4" spans="1:11" x14ac:dyDescent="0.25">
      <c r="A4" s="6" t="s">
        <v>84</v>
      </c>
      <c r="B4" s="7"/>
      <c r="C4" s="7"/>
      <c r="D4" s="7"/>
      <c r="E4" s="7"/>
      <c r="F4" s="7"/>
      <c r="G4" s="7"/>
      <c r="H4" s="90">
        <v>123420.15</v>
      </c>
      <c r="I4" s="91"/>
    </row>
    <row r="5" spans="1:11" x14ac:dyDescent="0.25">
      <c r="A5" s="14"/>
      <c r="B5" s="92"/>
      <c r="C5" s="92"/>
      <c r="D5" s="92"/>
      <c r="E5" s="92"/>
      <c r="F5" s="92"/>
      <c r="G5" s="15"/>
      <c r="H5" s="14"/>
      <c r="I5" s="15"/>
    </row>
    <row r="6" spans="1:11" x14ac:dyDescent="0.25">
      <c r="A6" s="6" t="s">
        <v>108</v>
      </c>
      <c r="B6" s="7"/>
      <c r="C6" s="7"/>
      <c r="D6" s="7"/>
      <c r="E6" s="7"/>
      <c r="F6" s="7"/>
      <c r="G6" s="7"/>
      <c r="H6" s="14">
        <v>123275.43</v>
      </c>
      <c r="I6" s="15"/>
    </row>
    <row r="7" spans="1:11" x14ac:dyDescent="0.25">
      <c r="A7" s="71" t="s">
        <v>110</v>
      </c>
      <c r="B7" s="72"/>
      <c r="C7" s="72"/>
      <c r="D7" s="72"/>
      <c r="E7" s="72"/>
      <c r="F7" s="72"/>
      <c r="G7" s="159"/>
      <c r="H7" s="25">
        <v>29346.2</v>
      </c>
      <c r="I7" s="26"/>
    </row>
    <row r="8" spans="1:11" x14ac:dyDescent="0.25">
      <c r="A8" s="55" t="s">
        <v>55</v>
      </c>
      <c r="B8" s="56"/>
      <c r="C8" s="56"/>
      <c r="D8" s="56"/>
      <c r="E8" s="56"/>
      <c r="F8" s="56"/>
      <c r="G8" s="57"/>
      <c r="H8" s="74">
        <v>4020</v>
      </c>
      <c r="I8" s="75"/>
    </row>
    <row r="9" spans="1:11" ht="15.75" thickBot="1" x14ac:dyDescent="0.3">
      <c r="A9" s="55"/>
      <c r="B9" s="56"/>
      <c r="C9" s="56"/>
      <c r="D9" s="56"/>
      <c r="E9" s="56"/>
      <c r="F9" s="56"/>
      <c r="G9" s="132"/>
      <c r="H9" s="58"/>
      <c r="I9" s="59"/>
    </row>
    <row r="10" spans="1:11" ht="15.75" thickBot="1" x14ac:dyDescent="0.3">
      <c r="A10" s="50" t="s">
        <v>105</v>
      </c>
      <c r="B10" s="51"/>
      <c r="C10" s="51"/>
      <c r="D10" s="51"/>
      <c r="E10" s="51"/>
      <c r="F10" s="51"/>
      <c r="G10" s="133"/>
      <c r="H10" s="64">
        <f>H11+H12+H13+H14+H15+H17+H18+H20+H21+H22+H23+H24+H25+H26+H27</f>
        <v>71564.570000000007</v>
      </c>
      <c r="I10" s="109"/>
    </row>
    <row r="11" spans="1:11" x14ac:dyDescent="0.25">
      <c r="A11" s="66" t="s">
        <v>61</v>
      </c>
      <c r="B11" s="67"/>
      <c r="C11" s="67"/>
      <c r="D11" s="67"/>
      <c r="E11" s="67"/>
      <c r="F11" s="67"/>
      <c r="G11" s="67"/>
      <c r="H11" s="69">
        <v>0</v>
      </c>
      <c r="I11" s="70"/>
      <c r="K11" s="3"/>
    </row>
    <row r="12" spans="1:11" x14ac:dyDescent="0.25">
      <c r="A12" s="55" t="s">
        <v>5</v>
      </c>
      <c r="B12" s="56"/>
      <c r="C12" s="56"/>
      <c r="D12" s="56"/>
      <c r="E12" s="56"/>
      <c r="F12" s="56"/>
      <c r="G12" s="132"/>
      <c r="H12" s="58"/>
      <c r="I12" s="59"/>
    </row>
    <row r="13" spans="1:11" x14ac:dyDescent="0.25">
      <c r="A13" s="55" t="s">
        <v>6</v>
      </c>
      <c r="B13" s="56"/>
      <c r="C13" s="56"/>
      <c r="D13" s="56"/>
      <c r="E13" s="56"/>
      <c r="F13" s="56"/>
      <c r="G13" s="132"/>
      <c r="H13" s="58"/>
      <c r="I13" s="59"/>
    </row>
    <row r="14" spans="1:11" x14ac:dyDescent="0.25">
      <c r="A14" s="55" t="s">
        <v>7</v>
      </c>
      <c r="B14" s="56"/>
      <c r="C14" s="56"/>
      <c r="D14" s="56"/>
      <c r="E14" s="56"/>
      <c r="F14" s="56"/>
      <c r="G14" s="132"/>
      <c r="H14" s="58">
        <v>656.15</v>
      </c>
      <c r="I14" s="59"/>
    </row>
    <row r="15" spans="1:11" x14ac:dyDescent="0.25">
      <c r="A15" s="60" t="s">
        <v>8</v>
      </c>
      <c r="B15" s="61"/>
      <c r="C15" s="61"/>
      <c r="D15" s="61"/>
      <c r="E15" s="61"/>
      <c r="F15" s="61"/>
      <c r="G15" s="136"/>
      <c r="H15" s="58"/>
      <c r="I15" s="59"/>
    </row>
    <row r="16" spans="1:11" x14ac:dyDescent="0.25">
      <c r="A16" s="60"/>
      <c r="B16" s="61"/>
      <c r="C16" s="61"/>
      <c r="D16" s="61"/>
      <c r="E16" s="61"/>
      <c r="F16" s="61"/>
      <c r="G16" s="136"/>
      <c r="H16" s="58"/>
      <c r="I16" s="59"/>
    </row>
    <row r="17" spans="1:9" x14ac:dyDescent="0.25">
      <c r="A17" s="55" t="s">
        <v>10</v>
      </c>
      <c r="B17" s="56"/>
      <c r="C17" s="56"/>
      <c r="D17" s="56"/>
      <c r="E17" s="56"/>
      <c r="F17" s="56"/>
      <c r="G17" s="132"/>
      <c r="H17" s="58"/>
      <c r="I17" s="59"/>
    </row>
    <row r="18" spans="1:9" x14ac:dyDescent="0.25">
      <c r="A18" s="83" t="s">
        <v>0</v>
      </c>
      <c r="B18" s="84"/>
      <c r="C18" s="84"/>
      <c r="D18" s="84"/>
      <c r="E18" s="84"/>
      <c r="F18" s="84"/>
      <c r="G18" s="131"/>
      <c r="H18" s="58"/>
      <c r="I18" s="59"/>
    </row>
    <row r="19" spans="1:9" x14ac:dyDescent="0.25">
      <c r="A19" s="55" t="s">
        <v>54</v>
      </c>
      <c r="B19" s="56"/>
      <c r="C19" s="56"/>
      <c r="D19" s="56"/>
      <c r="E19" s="56"/>
      <c r="F19" s="56"/>
      <c r="G19" s="132"/>
      <c r="H19" s="20"/>
      <c r="I19" s="21"/>
    </row>
    <row r="20" spans="1:9" x14ac:dyDescent="0.25">
      <c r="A20" s="78" t="s">
        <v>11</v>
      </c>
      <c r="B20" s="79"/>
      <c r="C20" s="79"/>
      <c r="D20" s="79"/>
      <c r="E20" s="79"/>
      <c r="F20" s="79"/>
      <c r="G20" s="79"/>
      <c r="H20" s="81"/>
      <c r="I20" s="82"/>
    </row>
    <row r="21" spans="1:9" x14ac:dyDescent="0.25">
      <c r="A21" s="22" t="s">
        <v>12</v>
      </c>
      <c r="B21" s="23"/>
      <c r="C21" s="23"/>
      <c r="D21" s="23"/>
      <c r="E21" s="23"/>
      <c r="F21" s="23"/>
      <c r="G21" s="23"/>
      <c r="H21" s="74">
        <v>2480.16</v>
      </c>
      <c r="I21" s="75"/>
    </row>
    <row r="22" spans="1:9" x14ac:dyDescent="0.25">
      <c r="A22" s="22" t="s">
        <v>18</v>
      </c>
      <c r="B22" s="23"/>
      <c r="C22" s="23"/>
      <c r="D22" s="23"/>
      <c r="E22" s="23"/>
      <c r="F22" s="23"/>
      <c r="G22" s="23"/>
      <c r="H22" s="20"/>
      <c r="I22" s="21"/>
    </row>
    <row r="23" spans="1:9" x14ac:dyDescent="0.25">
      <c r="A23" s="22" t="s">
        <v>19</v>
      </c>
      <c r="B23" s="23"/>
      <c r="C23" s="23"/>
      <c r="D23" s="23"/>
      <c r="E23" s="23"/>
      <c r="F23" s="23"/>
      <c r="G23" s="23"/>
      <c r="H23" s="32"/>
      <c r="I23" s="33"/>
    </row>
    <row r="24" spans="1:9" x14ac:dyDescent="0.25">
      <c r="A24" s="22" t="s">
        <v>13</v>
      </c>
      <c r="B24" s="23"/>
      <c r="C24" s="23"/>
      <c r="D24" s="23"/>
      <c r="E24" s="23"/>
      <c r="F24" s="23"/>
      <c r="G24" s="23"/>
      <c r="H24" s="74">
        <v>12623.77</v>
      </c>
      <c r="I24" s="75"/>
    </row>
    <row r="25" spans="1:9" x14ac:dyDescent="0.25">
      <c r="A25" s="22" t="s">
        <v>52</v>
      </c>
      <c r="B25" s="23"/>
      <c r="C25" s="23"/>
      <c r="D25" s="23"/>
      <c r="E25" s="23"/>
      <c r="F25" s="23"/>
      <c r="G25" s="23"/>
      <c r="H25" s="74">
        <v>42005</v>
      </c>
      <c r="I25" s="75"/>
    </row>
    <row r="26" spans="1:9" x14ac:dyDescent="0.25">
      <c r="A26" s="22" t="s">
        <v>14</v>
      </c>
      <c r="B26" s="23"/>
      <c r="C26" s="23"/>
      <c r="D26" s="23"/>
      <c r="E26" s="23"/>
      <c r="F26" s="23"/>
      <c r="G26" s="23"/>
      <c r="H26" s="32">
        <v>12895.53</v>
      </c>
      <c r="I26" s="33"/>
    </row>
    <row r="27" spans="1:9" ht="15.75" thickBot="1" x14ac:dyDescent="0.3">
      <c r="A27" s="42" t="s">
        <v>51</v>
      </c>
      <c r="B27" s="43"/>
      <c r="C27" s="43"/>
      <c r="D27" s="43"/>
      <c r="E27" s="43"/>
      <c r="F27" s="43"/>
      <c r="G27" s="43"/>
      <c r="H27" s="45">
        <v>903.96</v>
      </c>
      <c r="I27" s="46"/>
    </row>
    <row r="28" spans="1:9" ht="15.75" thickBot="1" x14ac:dyDescent="0.3">
      <c r="A28" s="50" t="s">
        <v>106</v>
      </c>
      <c r="B28" s="51"/>
      <c r="C28" s="51"/>
      <c r="D28" s="51"/>
      <c r="E28" s="51"/>
      <c r="F28" s="51"/>
      <c r="G28" s="52"/>
      <c r="H28" s="53">
        <v>67915.53</v>
      </c>
      <c r="I28" s="54"/>
    </row>
    <row r="29" spans="1:9" ht="15.75" thickBot="1" x14ac:dyDescent="0.3">
      <c r="A29" s="119"/>
      <c r="B29" s="120"/>
      <c r="C29" s="120"/>
      <c r="D29" s="120"/>
      <c r="E29" s="120"/>
      <c r="F29" s="120"/>
      <c r="G29" s="121"/>
      <c r="H29" s="119"/>
      <c r="I29" s="121"/>
    </row>
    <row r="30" spans="1:9" ht="15.75" thickBot="1" x14ac:dyDescent="0.3">
      <c r="A30" s="34" t="s">
        <v>67</v>
      </c>
      <c r="B30" s="35"/>
      <c r="C30" s="35"/>
      <c r="D30" s="35"/>
      <c r="E30" s="35"/>
      <c r="F30" s="35"/>
      <c r="G30" s="35"/>
      <c r="H30" s="37">
        <v>0</v>
      </c>
      <c r="I30" s="89"/>
    </row>
    <row r="31" spans="1:9" ht="15.75" thickBot="1" x14ac:dyDescent="0.3">
      <c r="A31" s="34" t="s">
        <v>15</v>
      </c>
      <c r="B31" s="35"/>
      <c r="C31" s="35"/>
      <c r="D31" s="35"/>
      <c r="E31" s="35"/>
      <c r="F31" s="35"/>
      <c r="G31" s="35"/>
      <c r="H31" s="165">
        <f>H10+H30</f>
        <v>71564.570000000007</v>
      </c>
      <c r="I31" s="166"/>
    </row>
    <row r="32" spans="1:9" x14ac:dyDescent="0.25">
      <c r="A32" s="39"/>
      <c r="B32" s="40"/>
      <c r="C32" s="40"/>
      <c r="D32" s="40"/>
      <c r="E32" s="40"/>
      <c r="F32" s="40"/>
      <c r="G32" s="40"/>
      <c r="H32" s="93"/>
      <c r="I32" s="94"/>
    </row>
    <row r="33" spans="1:9" x14ac:dyDescent="0.25">
      <c r="A33" s="6" t="s">
        <v>86</v>
      </c>
      <c r="B33" s="7"/>
      <c r="C33" s="7"/>
      <c r="D33" s="7"/>
      <c r="E33" s="7"/>
      <c r="F33" s="7"/>
      <c r="G33" s="7"/>
      <c r="H33" s="97">
        <f>H10+H4-H28</f>
        <v>127069.19</v>
      </c>
      <c r="I33" s="98"/>
    </row>
    <row r="34" spans="1:9" x14ac:dyDescent="0.25">
      <c r="A34" s="6" t="s">
        <v>111</v>
      </c>
      <c r="B34" s="7"/>
      <c r="C34" s="7"/>
      <c r="D34" s="7"/>
      <c r="E34" s="7"/>
      <c r="F34" s="7"/>
      <c r="G34" s="7"/>
      <c r="H34" s="9">
        <f>H6+H7+H8-H30</f>
        <v>156641.63</v>
      </c>
      <c r="I34" s="10"/>
    </row>
    <row r="35" spans="1:9" x14ac:dyDescent="0.25">
      <c r="A35" s="71"/>
      <c r="B35" s="72"/>
      <c r="C35" s="72"/>
      <c r="D35" s="72"/>
      <c r="E35" s="72"/>
      <c r="F35" s="72"/>
      <c r="G35" s="159"/>
      <c r="H35" s="14"/>
      <c r="I35" s="15"/>
    </row>
    <row r="36" spans="1:9" x14ac:dyDescent="0.25">
      <c r="A36" s="55" t="s">
        <v>16</v>
      </c>
      <c r="B36" s="56"/>
      <c r="C36" s="56"/>
      <c r="D36" s="56"/>
      <c r="E36" s="56"/>
      <c r="F36" s="56"/>
      <c r="G36" s="132"/>
      <c r="H36" s="58"/>
      <c r="I36" s="59"/>
    </row>
    <row r="37" spans="1:9" x14ac:dyDescent="0.25">
      <c r="A37" s="22" t="s">
        <v>17</v>
      </c>
      <c r="B37" s="23"/>
      <c r="C37" s="23"/>
      <c r="D37" s="23"/>
      <c r="E37" s="23"/>
      <c r="F37" s="23"/>
      <c r="G37" s="23"/>
      <c r="H37" s="9">
        <v>8.1</v>
      </c>
      <c r="I37" s="10"/>
    </row>
    <row r="38" spans="1:9" ht="15.75" thickBot="1" x14ac:dyDescent="0.3">
      <c r="A38" s="27" t="s">
        <v>56</v>
      </c>
      <c r="B38" s="28"/>
      <c r="C38" s="28"/>
      <c r="D38" s="28"/>
      <c r="E38" s="28"/>
      <c r="F38" s="28"/>
      <c r="G38" s="28"/>
      <c r="H38" s="95">
        <f>H10/H28*H37</f>
        <v>8.5352056738716477</v>
      </c>
      <c r="I38" s="96"/>
    </row>
    <row r="41" spans="1:9" x14ac:dyDescent="0.25">
      <c r="A41" s="16" t="s">
        <v>20</v>
      </c>
      <c r="B41" s="16"/>
      <c r="C41" s="16"/>
      <c r="G41" s="16" t="s">
        <v>21</v>
      </c>
      <c r="H41" s="16"/>
      <c r="I41" s="16"/>
    </row>
  </sheetData>
  <mergeCells count="74">
    <mergeCell ref="A38:G38"/>
    <mergeCell ref="H38:I38"/>
    <mergeCell ref="A41:C41"/>
    <mergeCell ref="G41:I41"/>
    <mergeCell ref="A8:G8"/>
    <mergeCell ref="H8:I8"/>
    <mergeCell ref="H19:I19"/>
    <mergeCell ref="A35:G35"/>
    <mergeCell ref="H35:I35"/>
    <mergeCell ref="A36:G36"/>
    <mergeCell ref="H36:I36"/>
    <mergeCell ref="A37:G37"/>
    <mergeCell ref="H37:I37"/>
    <mergeCell ref="A34:G34"/>
    <mergeCell ref="H34:I34"/>
    <mergeCell ref="A31:G31"/>
    <mergeCell ref="H31:I31"/>
    <mergeCell ref="A32:G32"/>
    <mergeCell ref="H32:I32"/>
    <mergeCell ref="A33:G33"/>
    <mergeCell ref="H33:I33"/>
    <mergeCell ref="A29:G29"/>
    <mergeCell ref="H29:I29"/>
    <mergeCell ref="A30:G30"/>
    <mergeCell ref="H30:I30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20:G20"/>
    <mergeCell ref="H20:I20"/>
    <mergeCell ref="A21:G21"/>
    <mergeCell ref="H21:I21"/>
    <mergeCell ref="A19:G19"/>
    <mergeCell ref="A12:G12"/>
    <mergeCell ref="H12:I12"/>
    <mergeCell ref="A13:G13"/>
    <mergeCell ref="H13:I13"/>
    <mergeCell ref="A18:G18"/>
    <mergeCell ref="H18:I18"/>
    <mergeCell ref="A7:G7"/>
    <mergeCell ref="H7:I7"/>
    <mergeCell ref="A9:G9"/>
    <mergeCell ref="H9:I9"/>
    <mergeCell ref="A28:G28"/>
    <mergeCell ref="H28:I28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Крас 41А </vt:lpstr>
      <vt:lpstr>Цв бул 31 </vt:lpstr>
      <vt:lpstr>Пир 34 1</vt:lpstr>
      <vt:lpstr>пирог 6А</vt:lpstr>
      <vt:lpstr>гаг 44</vt:lpstr>
      <vt:lpstr>Гаг 25 </vt:lpstr>
      <vt:lpstr>Гуков 10 </vt:lpstr>
      <vt:lpstr>Полт 19 6 </vt:lpstr>
      <vt:lpstr>Пирог 34 2 </vt:lpstr>
      <vt:lpstr>Красн 39</vt:lpstr>
      <vt:lpstr>Гаг 20 </vt:lpstr>
      <vt:lpstr>Гаг 23</vt:lpstr>
      <vt:lpstr>Гаг 29А </vt:lpstr>
      <vt:lpstr>Гаг 48 </vt:lpstr>
      <vt:lpstr>Гаг 50</vt:lpstr>
      <vt:lpstr>Гаг 62</vt:lpstr>
      <vt:lpstr>Карл Л 13</vt:lpstr>
      <vt:lpstr>Крас 15 </vt:lpstr>
      <vt:lpstr>Крас 39А </vt:lpstr>
      <vt:lpstr>Новос 13</vt:lpstr>
      <vt:lpstr>Чайк 31</vt:lpstr>
      <vt:lpstr>Чайк 33 </vt:lpstr>
      <vt:lpstr>Гаг40 </vt:lpstr>
      <vt:lpstr>Пирог 20 </vt:lpstr>
      <vt:lpstr>Цвет бул.44 </vt:lpstr>
      <vt:lpstr>Виногр. 229 4</vt:lpstr>
      <vt:lpstr>Красноар 13</vt:lpstr>
      <vt:lpstr>Цвет бул 11</vt:lpstr>
      <vt:lpstr>Чайков.6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777</cp:lastModifiedBy>
  <cp:lastPrinted>2016-02-19T13:39:04Z</cp:lastPrinted>
  <dcterms:created xsi:type="dcterms:W3CDTF">2014-09-05T04:32:54Z</dcterms:created>
  <dcterms:modified xsi:type="dcterms:W3CDTF">2016-04-04T13:53:17Z</dcterms:modified>
</cp:coreProperties>
</file>