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15" windowWidth="17115" windowHeight="7230" firstSheet="19" activeTab="21"/>
  </bookViews>
  <sheets>
    <sheet name="Крас 41А " sheetId="28" r:id="rId1"/>
    <sheet name="Цв бул 31 " sheetId="30" r:id="rId2"/>
    <sheet name="Пир 34 1" sheetId="31" r:id="rId3"/>
    <sheet name="пирог 6А" sheetId="32" r:id="rId4"/>
    <sheet name="гаг 44" sheetId="33" r:id="rId5"/>
    <sheet name="Гаг 25 " sheetId="34" r:id="rId6"/>
    <sheet name="Гуков 10 " sheetId="35" r:id="rId7"/>
    <sheet name="Полт 19 6 " sheetId="36" r:id="rId8"/>
    <sheet name="Пирог 34 2 " sheetId="37" r:id="rId9"/>
    <sheet name="Красн 39" sheetId="38" r:id="rId10"/>
    <sheet name="Гаг 20 " sheetId="39" r:id="rId11"/>
    <sheet name="Гаг 23" sheetId="40" r:id="rId12"/>
    <sheet name="Гаг 29А " sheetId="41" r:id="rId13"/>
    <sheet name="Гаг 48 " sheetId="42" r:id="rId14"/>
    <sheet name="Гаг 50" sheetId="43" r:id="rId15"/>
    <sheet name="Гаг 62" sheetId="45" r:id="rId16"/>
    <sheet name="Карл Л 13" sheetId="46" r:id="rId17"/>
    <sheet name="Крас 15 " sheetId="47" r:id="rId18"/>
    <sheet name="Крас 39А " sheetId="48" r:id="rId19"/>
    <sheet name="Новос 13" sheetId="49" r:id="rId20"/>
    <sheet name="Чайк 31" sheetId="50" r:id="rId21"/>
    <sheet name="Чайк 33 " sheetId="51" r:id="rId22"/>
    <sheet name="Гаг40 " sheetId="52" r:id="rId23"/>
    <sheet name="Пирог 20 " sheetId="53" r:id="rId24"/>
    <sheet name="Цвет бул.44 " sheetId="54" r:id="rId25"/>
    <sheet name="Виног 224 9" sheetId="55" r:id="rId26"/>
    <sheet name="Красн 13" sheetId="56" r:id="rId27"/>
    <sheet name="Цве бул 11" sheetId="57" r:id="rId28"/>
    <sheet name="Чайк 6" sheetId="58" r:id="rId29"/>
    <sheet name="Лист1" sheetId="59" r:id="rId30"/>
  </sheets>
  <calcPr calcId="144525"/>
</workbook>
</file>

<file path=xl/calcChain.xml><?xml version="1.0" encoding="utf-8"?>
<calcChain xmlns="http://schemas.openxmlformats.org/spreadsheetml/2006/main">
  <c r="H41" i="57" l="1"/>
  <c r="H41" i="31" l="1"/>
  <c r="H42" i="28" l="1"/>
  <c r="H29" i="28" l="1"/>
  <c r="H47" i="57" l="1"/>
  <c r="H29" i="57"/>
  <c r="H42" i="57" s="1"/>
  <c r="H43" i="57"/>
  <c r="H48" i="58"/>
  <c r="H44" i="58"/>
  <c r="H43" i="58"/>
  <c r="H29" i="52"/>
  <c r="H28" i="47"/>
  <c r="H29" i="31"/>
  <c r="H29" i="56"/>
  <c r="H39" i="56"/>
  <c r="H44" i="54" l="1"/>
  <c r="H30" i="54"/>
  <c r="H40" i="54"/>
  <c r="H47" i="53"/>
  <c r="H43" i="53"/>
  <c r="H30" i="53"/>
  <c r="H42" i="52" l="1"/>
  <c r="H43" i="51"/>
  <c r="H39" i="51"/>
  <c r="H45" i="50" l="1"/>
  <c r="H41" i="50"/>
  <c r="H43" i="49" l="1"/>
  <c r="H39" i="49"/>
  <c r="H44" i="48" l="1"/>
  <c r="H29" i="48"/>
  <c r="H40" i="48"/>
  <c r="H42" i="47" l="1"/>
  <c r="H29" i="46" l="1"/>
  <c r="H40" i="46"/>
  <c r="H43" i="45"/>
  <c r="H43" i="43"/>
  <c r="H29" i="45"/>
  <c r="H39" i="45"/>
  <c r="H29" i="43"/>
  <c r="H39" i="43" l="1"/>
  <c r="H42" i="42"/>
  <c r="H38" i="42"/>
  <c r="H39" i="41"/>
  <c r="H44" i="40"/>
  <c r="H29" i="40"/>
  <c r="H40" i="40"/>
  <c r="H43" i="39"/>
  <c r="H39" i="39"/>
  <c r="H41" i="38" l="1"/>
  <c r="H43" i="37"/>
  <c r="H29" i="37"/>
  <c r="H39" i="37"/>
  <c r="H29" i="36" l="1"/>
  <c r="H37" i="35"/>
  <c r="H38" i="35"/>
  <c r="H29" i="35"/>
  <c r="H39" i="35"/>
  <c r="H43" i="34"/>
  <c r="H29" i="34"/>
  <c r="H39" i="34"/>
  <c r="H29" i="33" l="1"/>
  <c r="H39" i="33"/>
  <c r="H40" i="32" l="1"/>
  <c r="H41" i="32"/>
  <c r="H29" i="32"/>
  <c r="H43" i="31" l="1"/>
  <c r="H38" i="30"/>
  <c r="H39" i="30"/>
  <c r="H44" i="28" l="1"/>
  <c r="H10" i="46" l="1"/>
  <c r="H44" i="46" s="1"/>
  <c r="H10" i="51" l="1"/>
  <c r="H30" i="58" l="1"/>
  <c r="H30" i="50" l="1"/>
  <c r="H35" i="55" l="1"/>
  <c r="H10" i="55"/>
  <c r="H39" i="55" l="1"/>
  <c r="H10" i="39" l="1"/>
  <c r="H38" i="34" l="1"/>
  <c r="H28" i="41" l="1"/>
  <c r="H38" i="41" l="1"/>
  <c r="H43" i="41"/>
  <c r="H41" i="47" l="1"/>
  <c r="H38" i="56" l="1"/>
  <c r="H42" i="53" l="1"/>
  <c r="H10" i="38" l="1"/>
  <c r="H10" i="37"/>
  <c r="H45" i="38" l="1"/>
  <c r="H29" i="38"/>
  <c r="H39" i="54"/>
  <c r="H10" i="58" l="1"/>
  <c r="H9" i="57"/>
  <c r="H9" i="56"/>
  <c r="H43" i="56" s="1"/>
  <c r="H41" i="52"/>
  <c r="H38" i="49"/>
  <c r="H39" i="46"/>
  <c r="H40" i="58" l="1"/>
  <c r="H42" i="58"/>
  <c r="H35" i="56"/>
  <c r="H37" i="56"/>
  <c r="H32" i="55"/>
  <c r="H34" i="55"/>
  <c r="H38" i="39" l="1"/>
  <c r="H10" i="54" l="1"/>
  <c r="H10" i="53"/>
  <c r="H38" i="54" l="1"/>
  <c r="H41" i="53"/>
  <c r="H36" i="54"/>
  <c r="H39" i="53"/>
  <c r="H38" i="33" l="1"/>
  <c r="H37" i="42" l="1"/>
  <c r="H10" i="28" l="1"/>
  <c r="H48" i="28" s="1"/>
  <c r="H42" i="31" l="1"/>
  <c r="H10" i="52" l="1"/>
  <c r="H46" i="52" s="1"/>
  <c r="H35" i="51"/>
  <c r="H10" i="50"/>
  <c r="H10" i="49"/>
  <c r="H10" i="48"/>
  <c r="H9" i="47"/>
  <c r="H46" i="47" s="1"/>
  <c r="H10" i="45"/>
  <c r="H10" i="43"/>
  <c r="H9" i="42"/>
  <c r="H10" i="41"/>
  <c r="H10" i="40"/>
  <c r="H10" i="35"/>
  <c r="H42" i="35" s="1"/>
  <c r="H10" i="34"/>
  <c r="H10" i="33"/>
  <c r="H43" i="33" s="1"/>
  <c r="H10" i="32"/>
  <c r="H45" i="32" s="1"/>
  <c r="H38" i="52" l="1"/>
  <c r="H38" i="47"/>
  <c r="H36" i="40"/>
  <c r="H40" i="52"/>
  <c r="H37" i="51"/>
  <c r="H39" i="50"/>
  <c r="H37" i="49"/>
  <c r="H38" i="48"/>
  <c r="H38" i="46"/>
  <c r="H37" i="45"/>
  <c r="H37" i="43"/>
  <c r="H36" i="42"/>
  <c r="H37" i="41"/>
  <c r="H38" i="40"/>
  <c r="H37" i="39"/>
  <c r="H39" i="38"/>
  <c r="H37" i="34"/>
  <c r="H37" i="33"/>
  <c r="H39" i="32"/>
  <c r="H37" i="37"/>
  <c r="H40" i="47"/>
  <c r="H10" i="30"/>
  <c r="H43" i="30" s="1"/>
  <c r="H37" i="30" l="1"/>
  <c r="H10" i="36"/>
  <c r="H39" i="36" s="1"/>
  <c r="H35" i="36"/>
  <c r="H34" i="36" l="1"/>
  <c r="H38" i="51"/>
  <c r="H40" i="50" l="1"/>
  <c r="H37" i="50" l="1"/>
  <c r="H35" i="49" l="1"/>
  <c r="H39" i="48"/>
  <c r="H36" i="48" l="1"/>
  <c r="H38" i="45" l="1"/>
  <c r="H38" i="43"/>
  <c r="H36" i="46" l="1"/>
  <c r="H35" i="45"/>
  <c r="H35" i="43"/>
  <c r="H34" i="42" l="1"/>
  <c r="H39" i="40"/>
  <c r="H35" i="41" l="1"/>
  <c r="H35" i="39" l="1"/>
  <c r="H40" i="38" l="1"/>
  <c r="H37" i="38" l="1"/>
  <c r="H38" i="37"/>
  <c r="H35" i="37" l="1"/>
  <c r="H32" i="36" l="1"/>
  <c r="H35" i="35" l="1"/>
  <c r="H35" i="34" l="1"/>
  <c r="H35" i="33"/>
  <c r="H10" i="31" l="1"/>
  <c r="H47" i="31" l="1"/>
  <c r="H37" i="32"/>
  <c r="H39" i="31" l="1"/>
  <c r="H35" i="30" l="1"/>
  <c r="H43" i="28" l="1"/>
  <c r="H40" i="28"/>
</calcChain>
</file>

<file path=xl/sharedStrings.xml><?xml version="1.0" encoding="utf-8"?>
<sst xmlns="http://schemas.openxmlformats.org/spreadsheetml/2006/main" count="1109" uniqueCount="153">
  <si>
    <t>ВДГО</t>
  </si>
  <si>
    <t>ОПЛАЧЕНО</t>
  </si>
  <si>
    <t>Сумма (руб.)</t>
  </si>
  <si>
    <t>Общеэксплуатационные расходы</t>
  </si>
  <si>
    <t>ремонт кровли, прочистка ливнестоков</t>
  </si>
  <si>
    <t>дезинсекция (блохи и комары)</t>
  </si>
  <si>
    <t>дератизация (крысы и мыши)</t>
  </si>
  <si>
    <t>транспортные расходы (вызов обрезки, смета и крупногабаритного мусора и стихийных свалок)</t>
  </si>
  <si>
    <t>ремонт подъездов</t>
  </si>
  <si>
    <t>ремонт инженерных сетей</t>
  </si>
  <si>
    <t>текущий и заявочный ремонт</t>
  </si>
  <si>
    <t>Обслуживание банка</t>
  </si>
  <si>
    <t>Аварийная служба</t>
  </si>
  <si>
    <t>Начисление на з/плату</t>
  </si>
  <si>
    <t>ВСЕГО</t>
  </si>
  <si>
    <t>Справочно:</t>
  </si>
  <si>
    <t>Тариф за 1 кв.м. общей площади</t>
  </si>
  <si>
    <t>Аренда помещения</t>
  </si>
  <si>
    <t>Благоустройство</t>
  </si>
  <si>
    <t>Директор ООО "УПРАВА"</t>
  </si>
  <si>
    <t>Д.Г.Чернов</t>
  </si>
  <si>
    <t>Расходы ООО "Управа" по ул. Красноармейская № 41А</t>
  </si>
  <si>
    <t>Расходы ООО "Управа" по ул. Цветной бульвар № 31</t>
  </si>
  <si>
    <t>Расходы ООО "Управа" по ул. Пирогова № 6А</t>
  </si>
  <si>
    <t>Расходы ООО "Управа" по ул. Гагарина № 44</t>
  </si>
  <si>
    <t>Расходы ООО "Управа" по ул. Гагарина № 25</t>
  </si>
  <si>
    <t>Расходы ООО "Управа" по ул. Пер. Гуковский № 10</t>
  </si>
  <si>
    <t>Расходы ООО "Управа" по ул. Полтавская № 19/6</t>
  </si>
  <si>
    <t>Расходы ООО "Управа" по ул. Пирогова № 20</t>
  </si>
  <si>
    <t>Расходы ООО "Управа" по ул. Цветной бульвар № 44</t>
  </si>
  <si>
    <t>Расходы ООО "Управа" по ул. Гагарина № 40</t>
  </si>
  <si>
    <t>Расходы ООО "Управа" по ул. Красноармейская № 39</t>
  </si>
  <si>
    <t>-</t>
  </si>
  <si>
    <t>ОПЛАТА</t>
  </si>
  <si>
    <t>Расходы ООО "Управа" по ул. Пирогова № 34 корп.1</t>
  </si>
  <si>
    <t>Расходы ООО "Управа" по ул. Пирогова № 34 корп.2</t>
  </si>
  <si>
    <t>Расходы ООО "Управа" по ул. Гагарина № 20</t>
  </si>
  <si>
    <t>Расходы ООО "Управа" по ул. Гагарина № 23</t>
  </si>
  <si>
    <t>Расходы ООО "Управа" по ул. Гагарина № 29А</t>
  </si>
  <si>
    <t>Расходы ООО "Управа" по ул. Гагарина № 48</t>
  </si>
  <si>
    <t>Расходы ООО "Управа" по ул. Гагарина № 50</t>
  </si>
  <si>
    <t>Расходы ООО "Управа" по ул. Гагарина, д.62</t>
  </si>
  <si>
    <t>Расходы ООО "Управа" по ул. Карла Либкнехта № 13</t>
  </si>
  <si>
    <t>Расходы ООО "Управа" по ул. Красноармейская №15</t>
  </si>
  <si>
    <t>Расходы ООО "Управа" по ул. Красноармейская № 39 А</t>
  </si>
  <si>
    <t xml:space="preserve">                              Д.Г.  Чернов</t>
  </si>
  <si>
    <t>Расходы ООО "Управа" по ул. Новоселов № 13</t>
  </si>
  <si>
    <t>Расходы ООО "Управа" по ул. Чайковского № 31</t>
  </si>
  <si>
    <t>Расходы ООО "Управа" по ул. Чайковского № 33</t>
  </si>
  <si>
    <t>Налог ЕНВД</t>
  </si>
  <si>
    <t>З/плата работников организации</t>
  </si>
  <si>
    <t>ЛЬГОТА  (домком)</t>
  </si>
  <si>
    <t>ЛЬГОТА (домком)</t>
  </si>
  <si>
    <t>Оборудование размещенное на МДК</t>
  </si>
  <si>
    <t xml:space="preserve">Фактический расход на 1 кв.м. общ. площади </t>
  </si>
  <si>
    <t xml:space="preserve">З/плата работников организации </t>
  </si>
  <si>
    <t xml:space="preserve">З/плата работников </t>
  </si>
  <si>
    <t xml:space="preserve">Фактическая оплата за 1 кв.м. </t>
  </si>
  <si>
    <t xml:space="preserve">Фактическая оплата за 1 кв.м. общей площади </t>
  </si>
  <si>
    <t>Общеэксплуатационные расходы (материалы)</t>
  </si>
  <si>
    <t>Общеэксплуатационные расходы (-аванс)</t>
  </si>
  <si>
    <t xml:space="preserve"> </t>
  </si>
  <si>
    <t xml:space="preserve">                                                                         </t>
  </si>
  <si>
    <t>ОПЛАЧЕНО за содержание</t>
  </si>
  <si>
    <t>Начислено за содержание</t>
  </si>
  <si>
    <t>Начислено за содержпние</t>
  </si>
  <si>
    <t>Расходы по текущему ремонту:</t>
  </si>
  <si>
    <t>ОПЛАЧЕНО за текущий ремонт</t>
  </si>
  <si>
    <t>ОПЛАЧЕНО по текущему ремонту</t>
  </si>
  <si>
    <t>Текущий ремонт на 31.03.2016г.</t>
  </si>
  <si>
    <t>Расходы ООО "Управа" по ул. Виноградная № 224/9</t>
  </si>
  <si>
    <t>Расходы ООО "Управа" по ул. Красноармейская № 13</t>
  </si>
  <si>
    <t>Нвчислено за содержание</t>
  </si>
  <si>
    <t>Расходы ООО "Управа" по ул. Цветной бульвар № 11</t>
  </si>
  <si>
    <t>Расходы ООО "Управа" по ул. Чайковского № 6</t>
  </si>
  <si>
    <t>Текущий и заявочный ремонт:</t>
  </si>
  <si>
    <t>за 1 квартал 2017г.</t>
  </si>
  <si>
    <t>Задолженность за содерж. на 01.01.2017г.</t>
  </si>
  <si>
    <t>Текущий ремонт на 01.01.2017г.</t>
  </si>
  <si>
    <t>Задолженность за содерж. на 31.03.2017г.</t>
  </si>
  <si>
    <t>Текущий ремонт на 31.03.2017г.</t>
  </si>
  <si>
    <t>Начислено за управление</t>
  </si>
  <si>
    <t>Оплачено за управление</t>
  </si>
  <si>
    <t>Текущий ремонт  на 31.03.2017г.</t>
  </si>
  <si>
    <t>Задолженность по управлению на 31.03.2017г.</t>
  </si>
  <si>
    <t>Содержание на 31.03.2017г.</t>
  </si>
  <si>
    <t>Содержание на 01.01.2017г.</t>
  </si>
  <si>
    <t>Акт б/н от 20.01.2017г.</t>
  </si>
  <si>
    <t>Акт б/н от 07.02.2017</t>
  </si>
  <si>
    <t>Акт б/н от 09.02.2017г.</t>
  </si>
  <si>
    <t>Акт б/н от 28.02.2017г.</t>
  </si>
  <si>
    <t>за 1 квартал  2017г.</t>
  </si>
  <si>
    <t>Задолженность  за содерж. на 01.01.2017г.</t>
  </si>
  <si>
    <t>Задолженность по текущему ремонту  на 01.01.2017г.</t>
  </si>
  <si>
    <t>Задолженность  за содерж. на 31.03.2017г.</t>
  </si>
  <si>
    <t>Задолженность по текущему ремонту  на 31.03.2017г.</t>
  </si>
  <si>
    <t>Задолженность за содержание на 01.01.2017г.</t>
  </si>
  <si>
    <t>Текущий ремот на 01.01.2017г.</t>
  </si>
  <si>
    <t>Акт б/н от 15.02.2017г.</t>
  </si>
  <si>
    <t>Акт б/н от 02.03.2017г.</t>
  </si>
  <si>
    <t>Акт б/н от 09.03.2017г.</t>
  </si>
  <si>
    <t>Задолженность по управлению на 31.03.2017</t>
  </si>
  <si>
    <t>Текущий ремонт  на 01.01.2017г.</t>
  </si>
  <si>
    <t>Акт б/н от 15.03.2017г.</t>
  </si>
  <si>
    <t>Задолженность за управление на 31.03.2017г.</t>
  </si>
  <si>
    <t>Задолженность по текущему  ремонту на 31.03.2017г.</t>
  </si>
  <si>
    <t>за  1 квартал 2017г.</t>
  </si>
  <si>
    <t xml:space="preserve">Задолженность за содержан. на 01.01.2017г. </t>
  </si>
  <si>
    <t>Задолженность по текущему ремонту на 01.01.17г.</t>
  </si>
  <si>
    <t xml:space="preserve">Задолженность за содержан. на 31.03.2017г. </t>
  </si>
  <si>
    <t>Задолженность  за содержание на 31.03.2017г.</t>
  </si>
  <si>
    <t>Текущий ремонт на 31.03.2017г</t>
  </si>
  <si>
    <t>Акт б/н от 03.03.2017г.</t>
  </si>
  <si>
    <t>Текущий ремонт на 01.01.17г.</t>
  </si>
  <si>
    <t>Текущий ремон  на 31.03.2017г.</t>
  </si>
  <si>
    <t xml:space="preserve">за 1 квартал 2017г. </t>
  </si>
  <si>
    <t>Задолженность по содерж. на 01.01.2017г.</t>
  </si>
  <si>
    <t>Акт б/н от 27.02.2017г.</t>
  </si>
  <si>
    <t>Задолженность по содерж. на 31.03.2017г.</t>
  </si>
  <si>
    <t>Задолженность по текущему ремонту на 01.01.2017г.</t>
  </si>
  <si>
    <t>Задолженность по текущему ремонту на 31.03.2017г.</t>
  </si>
  <si>
    <t>Акт б/н от 16.03.2017г.</t>
  </si>
  <si>
    <t>Акт б/н от 24.02.2017</t>
  </si>
  <si>
    <t xml:space="preserve">Задолженность за содержание на 01.01.2017г. </t>
  </si>
  <si>
    <t xml:space="preserve">Задолженность за содержание на 31.03.2017г. </t>
  </si>
  <si>
    <t>Акт б/н от 18.01.2017</t>
  </si>
  <si>
    <t xml:space="preserve">Задолженность за содерж. на 01.01.2017г. </t>
  </si>
  <si>
    <t xml:space="preserve">Задолженность за содерж. на 31.03.2017г. </t>
  </si>
  <si>
    <t>Акт б/н от19.01.2017г.</t>
  </si>
  <si>
    <t>Акт б/н от 10.02.2017г.</t>
  </si>
  <si>
    <t xml:space="preserve">Задолженность по содерж. на 01.01.2017г. </t>
  </si>
  <si>
    <t>Акт б/н от 24.02.2017 г.</t>
  </si>
  <si>
    <t xml:space="preserve">Задолженность по содерж. на 31.03.2017г. </t>
  </si>
  <si>
    <t>Акт б/н от 17.02.2017г.</t>
  </si>
  <si>
    <t>Акт б/н от 02.02.2017г.</t>
  </si>
  <si>
    <t>Акт б/н от 03.02.2017г.</t>
  </si>
  <si>
    <t>Акт б/н от 06.02.2017г.</t>
  </si>
  <si>
    <t>Акт б/н от 22.03.2017г.</t>
  </si>
  <si>
    <t>Акт б/н от 01.02.2017г.</t>
  </si>
  <si>
    <t>Задолженность по текущ. ремонту на 01.01.2017г.</t>
  </si>
  <si>
    <t>Расходы по текущему и заявочному ремонту:</t>
  </si>
  <si>
    <t>Заявочный ремонт:</t>
  </si>
  <si>
    <t>Текущий ремонт:</t>
  </si>
  <si>
    <t>Расходы по текущему  и заявочному ремонту:</t>
  </si>
  <si>
    <t>Расходы по текущему и заявочному  ремонту:</t>
  </si>
  <si>
    <t>Задолженность за содерж на 01.01.2017г.</t>
  </si>
  <si>
    <t>Задолженность по текущему и заявочному ремонту на 01.01.2017г.</t>
  </si>
  <si>
    <t>Задолженность по текущему  и заявочному ремонту на 31.03.2017г.</t>
  </si>
  <si>
    <t>Текущий ремонт</t>
  </si>
  <si>
    <t>Акт б/н от 29.03.2017г.</t>
  </si>
  <si>
    <t>Текущий и заявочный ремонт на 01.01.2017г.</t>
  </si>
  <si>
    <t>Акт б/н от 28.02.2017</t>
  </si>
  <si>
    <t>Задолженность за содержание на 31.03.2017г.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</si>
</sst>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3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" fontId="1" fillId="0" borderId="20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2" fontId="1" fillId="0" borderId="29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4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2" fontId="1" fillId="0" borderId="22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2" fontId="1" fillId="0" borderId="28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left"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164" fontId="1" fillId="0" borderId="20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2" fontId="0" fillId="0" borderId="35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3" fillId="0" borderId="2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39" xfId="0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M13" sqref="M13"/>
    </sheetView>
  </sheetViews>
  <sheetFormatPr defaultRowHeight="15" x14ac:dyDescent="0.25"/>
  <sheetData>
    <row r="1" spans="1:9" ht="18.75" x14ac:dyDescent="0.3">
      <c r="A1" s="9" t="s">
        <v>21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0" t="s">
        <v>76</v>
      </c>
      <c r="D2" s="10"/>
      <c r="E2" s="10"/>
      <c r="F2" s="10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4" t="s">
        <v>2</v>
      </c>
      <c r="I3" s="15"/>
    </row>
    <row r="4" spans="1:9" x14ac:dyDescent="0.25">
      <c r="A4" s="16" t="s">
        <v>96</v>
      </c>
      <c r="B4" s="17"/>
      <c r="C4" s="17"/>
      <c r="D4" s="17"/>
      <c r="E4" s="17"/>
      <c r="F4" s="17"/>
      <c r="G4" s="18"/>
      <c r="H4" s="19">
        <v>213451.09</v>
      </c>
      <c r="I4" s="20"/>
    </row>
    <row r="5" spans="1:9" x14ac:dyDescent="0.25">
      <c r="A5" s="43"/>
      <c r="B5" s="44"/>
      <c r="C5" s="44"/>
      <c r="D5" s="44"/>
      <c r="E5" s="44"/>
      <c r="F5" s="44"/>
      <c r="G5" s="45"/>
      <c r="H5" s="31"/>
      <c r="I5" s="32"/>
    </row>
    <row r="6" spans="1:9" x14ac:dyDescent="0.25">
      <c r="A6" s="43" t="s">
        <v>78</v>
      </c>
      <c r="B6" s="44"/>
      <c r="C6" s="44"/>
      <c r="D6" s="44"/>
      <c r="E6" s="44"/>
      <c r="F6" s="44"/>
      <c r="G6" s="45"/>
      <c r="H6" s="46">
        <v>236364.21</v>
      </c>
      <c r="I6" s="47"/>
    </row>
    <row r="7" spans="1:9" x14ac:dyDescent="0.25">
      <c r="A7" s="16" t="s">
        <v>67</v>
      </c>
      <c r="B7" s="17"/>
      <c r="C7" s="17"/>
      <c r="D7" s="17"/>
      <c r="E7" s="17"/>
      <c r="F7" s="17"/>
      <c r="G7" s="18"/>
      <c r="H7" s="31">
        <v>25564.32</v>
      </c>
      <c r="I7" s="32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49">
        <v>8340</v>
      </c>
      <c r="I8" s="50"/>
    </row>
    <row r="9" spans="1:9" ht="15.75" thickBot="1" x14ac:dyDescent="0.3">
      <c r="A9" s="29"/>
      <c r="B9" s="48"/>
      <c r="C9" s="48"/>
      <c r="D9" s="48"/>
      <c r="E9" s="48"/>
      <c r="F9" s="48"/>
      <c r="G9" s="30"/>
      <c r="H9" s="29"/>
      <c r="I9" s="30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35"/>
      <c r="H10" s="36">
        <f>H11+H14+H18+H19+H20+H21+H23+H24+H25+H26</f>
        <v>127350.56</v>
      </c>
      <c r="I10" s="37"/>
    </row>
    <row r="11" spans="1:9" x14ac:dyDescent="0.25">
      <c r="A11" s="38" t="s">
        <v>59</v>
      </c>
      <c r="B11" s="39"/>
      <c r="C11" s="39"/>
      <c r="D11" s="39"/>
      <c r="E11" s="39"/>
      <c r="F11" s="39"/>
      <c r="G11" s="40"/>
      <c r="H11" s="41">
        <v>850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23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23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23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53"/>
      <c r="H15" s="24" t="s">
        <v>61</v>
      </c>
      <c r="I15" s="25"/>
    </row>
    <row r="16" spans="1:9" x14ac:dyDescent="0.25">
      <c r="A16" s="51"/>
      <c r="B16" s="52"/>
      <c r="C16" s="52"/>
      <c r="D16" s="52"/>
      <c r="E16" s="52"/>
      <c r="F16" s="52"/>
      <c r="G16" s="53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23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56"/>
      <c r="H18" s="24"/>
      <c r="I18" s="25"/>
    </row>
    <row r="19" spans="1:9" x14ac:dyDescent="0.25">
      <c r="A19" s="26" t="s">
        <v>51</v>
      </c>
      <c r="B19" s="27"/>
      <c r="C19" s="27"/>
      <c r="D19" s="27"/>
      <c r="E19" s="27"/>
      <c r="F19" s="27"/>
      <c r="G19" s="28"/>
      <c r="H19" s="7">
        <v>1956</v>
      </c>
      <c r="I19" s="8"/>
    </row>
    <row r="20" spans="1:9" x14ac:dyDescent="0.25">
      <c r="A20" s="26" t="s">
        <v>11</v>
      </c>
      <c r="B20" s="27"/>
      <c r="C20" s="27"/>
      <c r="D20" s="27"/>
      <c r="E20" s="27"/>
      <c r="F20" s="27"/>
      <c r="G20" s="28"/>
      <c r="H20" s="7">
        <v>4907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8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8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8"/>
      <c r="H23" s="29">
        <v>21093.09</v>
      </c>
      <c r="I23" s="30"/>
    </row>
    <row r="24" spans="1:9" x14ac:dyDescent="0.25">
      <c r="A24" s="26" t="s">
        <v>56</v>
      </c>
      <c r="B24" s="27"/>
      <c r="C24" s="27"/>
      <c r="D24" s="27"/>
      <c r="E24" s="27"/>
      <c r="F24" s="27"/>
      <c r="G24" s="28"/>
      <c r="H24" s="29">
        <v>73370.87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8"/>
      <c r="H25" s="57">
        <v>22524.86</v>
      </c>
      <c r="I25" s="5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1"/>
      <c r="H26" s="72">
        <v>1534.52</v>
      </c>
      <c r="I26" s="73"/>
    </row>
    <row r="27" spans="1:9" ht="15.75" thickBot="1" x14ac:dyDescent="0.3">
      <c r="A27" s="33" t="s">
        <v>1</v>
      </c>
      <c r="B27" s="34"/>
      <c r="C27" s="34"/>
      <c r="D27" s="34"/>
      <c r="E27" s="34"/>
      <c r="F27" s="34"/>
      <c r="G27" s="35"/>
      <c r="H27" s="67">
        <v>132674.15</v>
      </c>
      <c r="I27" s="68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11"/>
      <c r="I28" s="13"/>
    </row>
    <row r="29" spans="1:9" ht="15.75" thickBot="1" x14ac:dyDescent="0.3">
      <c r="A29" s="59" t="s">
        <v>140</v>
      </c>
      <c r="B29" s="60"/>
      <c r="C29" s="60"/>
      <c r="D29" s="60"/>
      <c r="E29" s="60"/>
      <c r="F29" s="60"/>
      <c r="G29" s="61"/>
      <c r="H29" s="62">
        <f>H31+H33+H34+H35</f>
        <v>15861</v>
      </c>
      <c r="I29" s="63"/>
    </row>
    <row r="30" spans="1:9" x14ac:dyDescent="0.25">
      <c r="A30" s="88" t="s">
        <v>142</v>
      </c>
      <c r="B30" s="89"/>
      <c r="C30" s="89"/>
      <c r="D30" s="89"/>
      <c r="E30" s="89"/>
      <c r="F30" s="89"/>
      <c r="G30" s="90"/>
      <c r="H30" s="91"/>
      <c r="I30" s="92"/>
    </row>
    <row r="31" spans="1:9" x14ac:dyDescent="0.25">
      <c r="A31" s="4" t="s">
        <v>87</v>
      </c>
      <c r="B31" s="5"/>
      <c r="C31" s="5"/>
      <c r="D31" s="5"/>
      <c r="E31" s="5"/>
      <c r="F31" s="5"/>
      <c r="G31" s="6"/>
      <c r="H31" s="93">
        <v>1960</v>
      </c>
      <c r="I31" s="94"/>
    </row>
    <row r="32" spans="1:9" x14ac:dyDescent="0.25">
      <c r="A32" s="26" t="s">
        <v>141</v>
      </c>
      <c r="B32" s="27"/>
      <c r="C32" s="27"/>
      <c r="D32" s="27"/>
      <c r="E32" s="27"/>
      <c r="F32" s="27"/>
      <c r="G32" s="28"/>
      <c r="H32" s="29"/>
      <c r="I32" s="30"/>
    </row>
    <row r="33" spans="1:9" x14ac:dyDescent="0.25">
      <c r="A33" s="26" t="s">
        <v>88</v>
      </c>
      <c r="B33" s="27"/>
      <c r="C33" s="27"/>
      <c r="D33" s="27"/>
      <c r="E33" s="27"/>
      <c r="F33" s="27"/>
      <c r="G33" s="28"/>
      <c r="H33" s="7">
        <v>194</v>
      </c>
      <c r="I33" s="8"/>
    </row>
    <row r="34" spans="1:9" x14ac:dyDescent="0.25">
      <c r="A34" s="4" t="s">
        <v>89</v>
      </c>
      <c r="B34" s="5"/>
      <c r="C34" s="5"/>
      <c r="D34" s="5"/>
      <c r="E34" s="5"/>
      <c r="F34" s="5"/>
      <c r="G34" s="6"/>
      <c r="H34" s="7">
        <v>12742</v>
      </c>
      <c r="I34" s="8"/>
    </row>
    <row r="35" spans="1:9" x14ac:dyDescent="0.25">
      <c r="A35" s="4" t="s">
        <v>90</v>
      </c>
      <c r="B35" s="5"/>
      <c r="C35" s="5"/>
      <c r="D35" s="5"/>
      <c r="E35" s="5"/>
      <c r="F35" s="5"/>
      <c r="G35" s="6"/>
      <c r="H35" s="93">
        <v>965</v>
      </c>
      <c r="I35" s="94"/>
    </row>
    <row r="36" spans="1:9" ht="15.75" thickBot="1" x14ac:dyDescent="0.3">
      <c r="A36" s="98"/>
      <c r="B36" s="99"/>
      <c r="C36" s="99"/>
      <c r="D36" s="99"/>
      <c r="E36" s="99"/>
      <c r="F36" s="99"/>
      <c r="G36" s="100"/>
      <c r="H36" s="101"/>
      <c r="I36" s="102"/>
    </row>
    <row r="37" spans="1:9" ht="15.75" thickBot="1" x14ac:dyDescent="0.3">
      <c r="A37" s="59" t="s">
        <v>81</v>
      </c>
      <c r="B37" s="60"/>
      <c r="C37" s="60"/>
      <c r="D37" s="60"/>
      <c r="E37" s="60"/>
      <c r="F37" s="60"/>
      <c r="G37" s="61"/>
      <c r="H37" s="62">
        <v>12418.42</v>
      </c>
      <c r="I37" s="63"/>
    </row>
    <row r="38" spans="1:9" ht="15.75" thickBot="1" x14ac:dyDescent="0.3">
      <c r="A38" s="59" t="s">
        <v>82</v>
      </c>
      <c r="B38" s="60"/>
      <c r="C38" s="60"/>
      <c r="D38" s="60"/>
      <c r="E38" s="60"/>
      <c r="F38" s="60"/>
      <c r="G38" s="61"/>
      <c r="H38" s="62">
        <v>6111.44</v>
      </c>
      <c r="I38" s="63"/>
    </row>
    <row r="39" spans="1:9" ht="15.75" thickBot="1" x14ac:dyDescent="0.3">
      <c r="A39" s="14"/>
      <c r="B39" s="95"/>
      <c r="C39" s="95"/>
      <c r="D39" s="95"/>
      <c r="E39" s="95"/>
      <c r="F39" s="95"/>
      <c r="G39" s="15"/>
      <c r="H39" s="96"/>
      <c r="I39" s="97"/>
    </row>
    <row r="40" spans="1:9" ht="15.75" thickBot="1" x14ac:dyDescent="0.3">
      <c r="A40" s="59" t="s">
        <v>14</v>
      </c>
      <c r="B40" s="60"/>
      <c r="C40" s="60"/>
      <c r="D40" s="60"/>
      <c r="E40" s="60"/>
      <c r="F40" s="60"/>
      <c r="G40" s="61"/>
      <c r="H40" s="62">
        <f>H10+H29</f>
        <v>143211.56</v>
      </c>
      <c r="I40" s="63"/>
    </row>
    <row r="41" spans="1:9" x14ac:dyDescent="0.25">
      <c r="A41" s="64"/>
      <c r="B41" s="65"/>
      <c r="C41" s="65"/>
      <c r="D41" s="65"/>
      <c r="E41" s="65"/>
      <c r="F41" s="65"/>
      <c r="G41" s="66"/>
      <c r="H41" s="64"/>
      <c r="I41" s="66"/>
    </row>
    <row r="42" spans="1:9" x14ac:dyDescent="0.25">
      <c r="A42" s="16" t="s">
        <v>152</v>
      </c>
      <c r="B42" s="17"/>
      <c r="C42" s="17"/>
      <c r="D42" s="17"/>
      <c r="E42" s="17"/>
      <c r="F42" s="17"/>
      <c r="G42" s="18"/>
      <c r="H42" s="46">
        <f>H4+H10-H27</f>
        <v>208127.50000000003</v>
      </c>
      <c r="I42" s="32"/>
    </row>
    <row r="43" spans="1:9" x14ac:dyDescent="0.25">
      <c r="A43" s="16" t="s">
        <v>83</v>
      </c>
      <c r="B43" s="17"/>
      <c r="C43" s="17"/>
      <c r="D43" s="17"/>
      <c r="E43" s="17"/>
      <c r="F43" s="17"/>
      <c r="G43" s="18"/>
      <c r="H43" s="46">
        <f>H6+H7+H8-H29</f>
        <v>254407.53000000003</v>
      </c>
      <c r="I43" s="47"/>
    </row>
    <row r="44" spans="1:9" x14ac:dyDescent="0.25">
      <c r="A44" s="16" t="s">
        <v>84</v>
      </c>
      <c r="B44" s="17"/>
      <c r="C44" s="17"/>
      <c r="D44" s="17"/>
      <c r="E44" s="17"/>
      <c r="F44" s="17"/>
      <c r="G44" s="18"/>
      <c r="H44" s="46">
        <f>H37-H38</f>
        <v>6306.9800000000005</v>
      </c>
      <c r="I44" s="47"/>
    </row>
    <row r="45" spans="1:9" x14ac:dyDescent="0.25">
      <c r="A45" s="74"/>
      <c r="B45" s="75"/>
      <c r="C45" s="75"/>
      <c r="D45" s="75"/>
      <c r="E45" s="75"/>
      <c r="F45" s="75"/>
      <c r="G45" s="76"/>
      <c r="H45" s="31"/>
      <c r="I45" s="32"/>
    </row>
    <row r="46" spans="1:9" x14ac:dyDescent="0.25">
      <c r="A46" s="78" t="s">
        <v>15</v>
      </c>
      <c r="B46" s="79"/>
      <c r="C46" s="79"/>
      <c r="D46" s="79"/>
      <c r="E46" s="79"/>
      <c r="F46" s="79"/>
      <c r="G46" s="80"/>
      <c r="H46" s="29"/>
      <c r="I46" s="30"/>
    </row>
    <row r="47" spans="1:9" x14ac:dyDescent="0.25">
      <c r="A47" s="26" t="s">
        <v>16</v>
      </c>
      <c r="B47" s="27"/>
      <c r="C47" s="27"/>
      <c r="D47" s="27"/>
      <c r="E47" s="27"/>
      <c r="F47" s="27"/>
      <c r="G47" s="28"/>
      <c r="H47" s="81">
        <v>13.5</v>
      </c>
      <c r="I47" s="82"/>
    </row>
    <row r="48" spans="1:9" ht="15.75" thickBot="1" x14ac:dyDescent="0.3">
      <c r="A48" s="83" t="s">
        <v>54</v>
      </c>
      <c r="B48" s="84"/>
      <c r="C48" s="84"/>
      <c r="D48" s="84"/>
      <c r="E48" s="84"/>
      <c r="F48" s="84"/>
      <c r="G48" s="85"/>
      <c r="H48" s="86">
        <f>(H10/H27+H37/H38+H29/H7)*H47</f>
        <v>48.766123939105306</v>
      </c>
      <c r="I48" s="87"/>
    </row>
    <row r="51" spans="1:9" x14ac:dyDescent="0.25">
      <c r="A51" s="77" t="s">
        <v>19</v>
      </c>
      <c r="B51" s="77"/>
      <c r="C51" s="77"/>
      <c r="G51" s="77" t="s">
        <v>20</v>
      </c>
      <c r="H51" s="77"/>
      <c r="I51" s="77"/>
    </row>
  </sheetData>
  <mergeCells count="94">
    <mergeCell ref="A30:G30"/>
    <mergeCell ref="H30:I30"/>
    <mergeCell ref="A31:G31"/>
    <mergeCell ref="H31:I31"/>
    <mergeCell ref="A39:G39"/>
    <mergeCell ref="H39:I39"/>
    <mergeCell ref="A35:G35"/>
    <mergeCell ref="H35:I35"/>
    <mergeCell ref="A37:G37"/>
    <mergeCell ref="A38:G38"/>
    <mergeCell ref="H37:I37"/>
    <mergeCell ref="H38:I38"/>
    <mergeCell ref="A36:G36"/>
    <mergeCell ref="H36:I36"/>
    <mergeCell ref="A33:G33"/>
    <mergeCell ref="H33:I33"/>
    <mergeCell ref="A43:G43"/>
    <mergeCell ref="H43:I43"/>
    <mergeCell ref="A45:G45"/>
    <mergeCell ref="H45:I45"/>
    <mergeCell ref="A51:C51"/>
    <mergeCell ref="G51:I51"/>
    <mergeCell ref="A46:G46"/>
    <mergeCell ref="H46:I46"/>
    <mergeCell ref="A47:G47"/>
    <mergeCell ref="H47:I47"/>
    <mergeCell ref="A48:G48"/>
    <mergeCell ref="H48:I48"/>
    <mergeCell ref="A44:G44"/>
    <mergeCell ref="H44:I44"/>
    <mergeCell ref="A42:G42"/>
    <mergeCell ref="H42:I42"/>
    <mergeCell ref="A25:G25"/>
    <mergeCell ref="H25:I25"/>
    <mergeCell ref="A40:G40"/>
    <mergeCell ref="H40:I40"/>
    <mergeCell ref="A41:G41"/>
    <mergeCell ref="H41:I41"/>
    <mergeCell ref="A29:G29"/>
    <mergeCell ref="H29:I29"/>
    <mergeCell ref="A28:G28"/>
    <mergeCell ref="H28:I28"/>
    <mergeCell ref="A27:G27"/>
    <mergeCell ref="H27:I27"/>
    <mergeCell ref="A26:G26"/>
    <mergeCell ref="H26:I26"/>
    <mergeCell ref="A20:G20"/>
    <mergeCell ref="H20:I20"/>
    <mergeCell ref="A24:G24"/>
    <mergeCell ref="H24:I24"/>
    <mergeCell ref="A21:G21"/>
    <mergeCell ref="H21:I21"/>
    <mergeCell ref="A22:G22"/>
    <mergeCell ref="H22:I22"/>
    <mergeCell ref="A23:G23"/>
    <mergeCell ref="H23:I23"/>
    <mergeCell ref="A19:G19"/>
    <mergeCell ref="H19:I19"/>
    <mergeCell ref="A5:G5"/>
    <mergeCell ref="H5:I5"/>
    <mergeCell ref="A6:G6"/>
    <mergeCell ref="H6:I6"/>
    <mergeCell ref="A9:G9"/>
    <mergeCell ref="H9:I9"/>
    <mergeCell ref="A8:G8"/>
    <mergeCell ref="H8:I8"/>
    <mergeCell ref="A15:G16"/>
    <mergeCell ref="H15:I16"/>
    <mergeCell ref="A17:G17"/>
    <mergeCell ref="H17:I17"/>
    <mergeCell ref="A18:G18"/>
    <mergeCell ref="H18:I18"/>
    <mergeCell ref="A14:G14"/>
    <mergeCell ref="H14:I14"/>
    <mergeCell ref="A10:G10"/>
    <mergeCell ref="H10:I10"/>
    <mergeCell ref="A11:G11"/>
    <mergeCell ref="H11:I11"/>
    <mergeCell ref="A34:G34"/>
    <mergeCell ref="H34:I34"/>
    <mergeCell ref="A1:I1"/>
    <mergeCell ref="C2:F2"/>
    <mergeCell ref="A3:G3"/>
    <mergeCell ref="H3:I3"/>
    <mergeCell ref="A4:G4"/>
    <mergeCell ref="H4:I4"/>
    <mergeCell ref="A13:G13"/>
    <mergeCell ref="H13:I13"/>
    <mergeCell ref="A32:G32"/>
    <mergeCell ref="H32:I32"/>
    <mergeCell ref="A7:G7"/>
    <mergeCell ref="H7:I7"/>
    <mergeCell ref="A12:G12"/>
    <mergeCell ref="H12:I12"/>
  </mergeCells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6" workbookViewId="0">
      <selection activeCell="A34" sqref="A34:I35"/>
    </sheetView>
  </sheetViews>
  <sheetFormatPr defaultRowHeight="15" x14ac:dyDescent="0.25"/>
  <sheetData>
    <row r="1" spans="1:9" ht="18.75" x14ac:dyDescent="0.3">
      <c r="A1" s="9" t="s">
        <v>31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115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4" t="s">
        <v>2</v>
      </c>
      <c r="I3" s="15"/>
    </row>
    <row r="4" spans="1:9" x14ac:dyDescent="0.25">
      <c r="A4" s="43" t="s">
        <v>116</v>
      </c>
      <c r="B4" s="44"/>
      <c r="C4" s="44"/>
      <c r="D4" s="44"/>
      <c r="E4" s="44"/>
      <c r="F4" s="44"/>
      <c r="G4" s="157"/>
      <c r="H4" s="184">
        <v>77906.259999999995</v>
      </c>
      <c r="I4" s="181"/>
    </row>
    <row r="5" spans="1:9" x14ac:dyDescent="0.25">
      <c r="A5" s="29"/>
      <c r="B5" s="48"/>
      <c r="C5" s="48"/>
      <c r="D5" s="48"/>
      <c r="E5" s="48"/>
      <c r="F5" s="48"/>
      <c r="G5" s="30"/>
      <c r="H5" s="31"/>
      <c r="I5" s="32"/>
    </row>
    <row r="6" spans="1:9" x14ac:dyDescent="0.25">
      <c r="A6" s="16" t="s">
        <v>93</v>
      </c>
      <c r="B6" s="17"/>
      <c r="C6" s="17"/>
      <c r="D6" s="17"/>
      <c r="E6" s="17"/>
      <c r="F6" s="17"/>
      <c r="G6" s="18"/>
      <c r="H6" s="173">
        <v>335411.42</v>
      </c>
      <c r="I6" s="175"/>
    </row>
    <row r="7" spans="1:9" x14ac:dyDescent="0.25">
      <c r="A7" s="16" t="s">
        <v>67</v>
      </c>
      <c r="B7" s="17"/>
      <c r="C7" s="17"/>
      <c r="D7" s="17"/>
      <c r="E7" s="17"/>
      <c r="F7" s="17"/>
      <c r="G7" s="18"/>
      <c r="H7" s="31">
        <v>21088.84</v>
      </c>
      <c r="I7" s="32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1440</v>
      </c>
      <c r="I8" s="8"/>
    </row>
    <row r="9" spans="1:9" ht="15.75" thickBot="1" x14ac:dyDescent="0.3">
      <c r="A9" s="21"/>
      <c r="B9" s="22"/>
      <c r="C9" s="22"/>
      <c r="D9" s="22"/>
      <c r="E9" s="22"/>
      <c r="F9" s="22"/>
      <c r="G9" s="23"/>
      <c r="H9" s="24"/>
      <c r="I9" s="25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35"/>
      <c r="H10" s="36">
        <f>H11+H12+H13+H14+H15+H17+H18+H30+H20+H21+H22+H23+H24+H25+H26+H19</f>
        <v>103224.48000000001</v>
      </c>
      <c r="I10" s="147"/>
    </row>
    <row r="11" spans="1:9" x14ac:dyDescent="0.25">
      <c r="A11" s="38" t="s">
        <v>59</v>
      </c>
      <c r="B11" s="39"/>
      <c r="C11" s="39"/>
      <c r="D11" s="39"/>
      <c r="E11" s="39"/>
      <c r="F11" s="39"/>
      <c r="G11" s="40"/>
      <c r="H11" s="41">
        <v>0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23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23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23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53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53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23"/>
      <c r="H17" s="24"/>
      <c r="I17" s="25"/>
    </row>
    <row r="18" spans="1:9" x14ac:dyDescent="0.25">
      <c r="A18" s="223" t="s">
        <v>0</v>
      </c>
      <c r="B18" s="224"/>
      <c r="C18" s="224"/>
      <c r="D18" s="224"/>
      <c r="E18" s="224"/>
      <c r="F18" s="224"/>
      <c r="G18" s="225"/>
      <c r="H18" s="226">
        <v>0</v>
      </c>
      <c r="I18" s="227"/>
    </row>
    <row r="19" spans="1:9" x14ac:dyDescent="0.25">
      <c r="A19" s="21" t="s">
        <v>52</v>
      </c>
      <c r="B19" s="22"/>
      <c r="C19" s="22"/>
      <c r="D19" s="22"/>
      <c r="E19" s="22"/>
      <c r="F19" s="22"/>
      <c r="G19" s="23"/>
      <c r="H19" s="230">
        <v>1428</v>
      </c>
      <c r="I19" s="231"/>
    </row>
    <row r="20" spans="1:9" x14ac:dyDescent="0.25">
      <c r="A20" s="26" t="s">
        <v>11</v>
      </c>
      <c r="B20" s="27"/>
      <c r="C20" s="27"/>
      <c r="D20" s="27"/>
      <c r="E20" s="27"/>
      <c r="F20" s="27"/>
      <c r="G20" s="28"/>
      <c r="H20" s="234">
        <v>3680.25</v>
      </c>
      <c r="I20" s="235"/>
    </row>
    <row r="21" spans="1:9" x14ac:dyDescent="0.25">
      <c r="A21" s="26" t="s">
        <v>17</v>
      </c>
      <c r="B21" s="27"/>
      <c r="C21" s="27"/>
      <c r="D21" s="27"/>
      <c r="E21" s="27"/>
      <c r="F21" s="27"/>
      <c r="G21" s="28"/>
      <c r="H21" s="232"/>
      <c r="I21" s="233"/>
    </row>
    <row r="22" spans="1:9" x14ac:dyDescent="0.25">
      <c r="A22" s="26" t="s">
        <v>18</v>
      </c>
      <c r="B22" s="27"/>
      <c r="C22" s="27"/>
      <c r="D22" s="27"/>
      <c r="E22" s="27"/>
      <c r="F22" s="27"/>
      <c r="G22" s="28"/>
      <c r="H22" s="232"/>
      <c r="I22" s="233"/>
    </row>
    <row r="23" spans="1:9" x14ac:dyDescent="0.25">
      <c r="A23" s="26" t="s">
        <v>12</v>
      </c>
      <c r="B23" s="27"/>
      <c r="C23" s="27"/>
      <c r="D23" s="27"/>
      <c r="E23" s="27"/>
      <c r="F23" s="27"/>
      <c r="G23" s="28"/>
      <c r="H23" s="232">
        <v>15516.9</v>
      </c>
      <c r="I23" s="233"/>
    </row>
    <row r="24" spans="1:9" x14ac:dyDescent="0.25">
      <c r="A24" s="26" t="s">
        <v>50</v>
      </c>
      <c r="B24" s="27"/>
      <c r="C24" s="27"/>
      <c r="D24" s="27"/>
      <c r="E24" s="27"/>
      <c r="F24" s="27"/>
      <c r="G24" s="28"/>
      <c r="H24" s="230">
        <v>61171.07</v>
      </c>
      <c r="I24" s="231"/>
    </row>
    <row r="25" spans="1:9" x14ac:dyDescent="0.25">
      <c r="A25" s="26" t="s">
        <v>13</v>
      </c>
      <c r="B25" s="27"/>
      <c r="C25" s="27"/>
      <c r="D25" s="27"/>
      <c r="E25" s="27"/>
      <c r="F25" s="27"/>
      <c r="G25" s="28"/>
      <c r="H25" s="228">
        <v>18779.52</v>
      </c>
      <c r="I25" s="229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1"/>
      <c r="H26" s="72">
        <v>1534.52</v>
      </c>
      <c r="I26" s="73"/>
    </row>
    <row r="27" spans="1:9" s="1" customFormat="1" ht="15.75" thickBot="1" x14ac:dyDescent="0.3">
      <c r="A27" s="33" t="s">
        <v>1</v>
      </c>
      <c r="B27" s="34"/>
      <c r="C27" s="34"/>
      <c r="D27" s="34"/>
      <c r="E27" s="34"/>
      <c r="F27" s="34"/>
      <c r="G27" s="35"/>
      <c r="H27" s="14">
        <v>104298.67</v>
      </c>
      <c r="I27" s="15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240"/>
      <c r="I28" s="241"/>
    </row>
    <row r="29" spans="1:9" ht="15.75" thickBot="1" x14ac:dyDescent="0.3">
      <c r="A29" s="59" t="s">
        <v>140</v>
      </c>
      <c r="B29" s="60"/>
      <c r="C29" s="60"/>
      <c r="D29" s="60"/>
      <c r="E29" s="60"/>
      <c r="F29" s="60"/>
      <c r="G29" s="61"/>
      <c r="H29" s="62">
        <f>H31+H32</f>
        <v>1890</v>
      </c>
      <c r="I29" s="63"/>
    </row>
    <row r="30" spans="1:9" x14ac:dyDescent="0.25">
      <c r="A30" s="139" t="s">
        <v>141</v>
      </c>
      <c r="B30" s="140"/>
      <c r="C30" s="140"/>
      <c r="D30" s="140"/>
      <c r="E30" s="140"/>
      <c r="F30" s="140"/>
      <c r="G30" s="141"/>
      <c r="H30" s="228"/>
      <c r="I30" s="229"/>
    </row>
    <row r="31" spans="1:9" x14ac:dyDescent="0.25">
      <c r="A31" s="242" t="s">
        <v>117</v>
      </c>
      <c r="B31" s="243"/>
      <c r="C31" s="243"/>
      <c r="D31" s="243"/>
      <c r="E31" s="243"/>
      <c r="F31" s="243"/>
      <c r="G31" s="244"/>
      <c r="H31" s="245">
        <v>1410</v>
      </c>
      <c r="I31" s="246"/>
    </row>
    <row r="32" spans="1:9" x14ac:dyDescent="0.25">
      <c r="A32" s="4" t="s">
        <v>90</v>
      </c>
      <c r="B32" s="5"/>
      <c r="C32" s="5"/>
      <c r="D32" s="5"/>
      <c r="E32" s="5"/>
      <c r="F32" s="5"/>
      <c r="G32" s="6"/>
      <c r="H32" s="93">
        <v>480</v>
      </c>
      <c r="I32" s="94"/>
    </row>
    <row r="33" spans="1:9" ht="15.75" thickBot="1" x14ac:dyDescent="0.3">
      <c r="A33" s="232"/>
      <c r="B33" s="236"/>
      <c r="C33" s="236"/>
      <c r="D33" s="236"/>
      <c r="E33" s="236"/>
      <c r="F33" s="236"/>
      <c r="G33" s="233"/>
      <c r="H33" s="232"/>
      <c r="I33" s="233"/>
    </row>
    <row r="34" spans="1:9" x14ac:dyDescent="0.25">
      <c r="A34" s="178" t="s">
        <v>81</v>
      </c>
      <c r="B34" s="179"/>
      <c r="C34" s="179"/>
      <c r="D34" s="179"/>
      <c r="E34" s="179"/>
      <c r="F34" s="179"/>
      <c r="G34" s="179"/>
      <c r="H34" s="154">
        <v>10458.64</v>
      </c>
      <c r="I34" s="155"/>
    </row>
    <row r="35" spans="1:9" ht="15.75" thickBot="1" x14ac:dyDescent="0.3">
      <c r="A35" s="190" t="s">
        <v>82</v>
      </c>
      <c r="B35" s="191"/>
      <c r="C35" s="191"/>
      <c r="D35" s="191"/>
      <c r="E35" s="191"/>
      <c r="F35" s="191"/>
      <c r="G35" s="191"/>
      <c r="H35" s="192">
        <v>5039.72</v>
      </c>
      <c r="I35" s="193"/>
    </row>
    <row r="36" spans="1:9" ht="15.75" thickBot="1" x14ac:dyDescent="0.3">
      <c r="A36" s="237"/>
      <c r="B36" s="238"/>
      <c r="C36" s="238"/>
      <c r="D36" s="238"/>
      <c r="E36" s="238"/>
      <c r="F36" s="238"/>
      <c r="G36" s="239"/>
      <c r="H36" s="237"/>
      <c r="I36" s="239"/>
    </row>
    <row r="37" spans="1:9" ht="15.75" thickBot="1" x14ac:dyDescent="0.3">
      <c r="A37" s="106" t="s">
        <v>14</v>
      </c>
      <c r="B37" s="107"/>
      <c r="C37" s="107"/>
      <c r="D37" s="107"/>
      <c r="E37" s="107"/>
      <c r="F37" s="107"/>
      <c r="G37" s="108"/>
      <c r="H37" s="129">
        <f>H10+H29</f>
        <v>105114.48000000001</v>
      </c>
      <c r="I37" s="130"/>
    </row>
    <row r="38" spans="1:9" x14ac:dyDescent="0.25">
      <c r="A38" s="19"/>
      <c r="B38" s="185"/>
      <c r="C38" s="185"/>
      <c r="D38" s="185"/>
      <c r="E38" s="185"/>
      <c r="F38" s="185"/>
      <c r="G38" s="20"/>
      <c r="H38" s="64"/>
      <c r="I38" s="66"/>
    </row>
    <row r="39" spans="1:9" x14ac:dyDescent="0.25">
      <c r="A39" s="43" t="s">
        <v>118</v>
      </c>
      <c r="B39" s="44"/>
      <c r="C39" s="44"/>
      <c r="D39" s="44"/>
      <c r="E39" s="44"/>
      <c r="F39" s="44"/>
      <c r="G39" s="157"/>
      <c r="H39" s="46">
        <f>H4+H10-H27</f>
        <v>76832.069999999992</v>
      </c>
      <c r="I39" s="47"/>
    </row>
    <row r="40" spans="1:9" x14ac:dyDescent="0.25">
      <c r="A40" s="16" t="s">
        <v>95</v>
      </c>
      <c r="B40" s="17"/>
      <c r="C40" s="17"/>
      <c r="D40" s="17"/>
      <c r="E40" s="17"/>
      <c r="F40" s="17"/>
      <c r="G40" s="18"/>
      <c r="H40" s="46">
        <f>H6-H7-H8+H29</f>
        <v>314772.57999999996</v>
      </c>
      <c r="I40" s="47"/>
    </row>
    <row r="41" spans="1:9" x14ac:dyDescent="0.25">
      <c r="A41" s="157" t="s">
        <v>104</v>
      </c>
      <c r="B41" s="17"/>
      <c r="C41" s="17"/>
      <c r="D41" s="17"/>
      <c r="E41" s="17"/>
      <c r="F41" s="17"/>
      <c r="G41" s="17"/>
      <c r="H41" s="46">
        <f>H34-H35</f>
        <v>5418.9199999999992</v>
      </c>
      <c r="I41" s="47"/>
    </row>
    <row r="42" spans="1:9" x14ac:dyDescent="0.25">
      <c r="A42" s="203"/>
      <c r="B42" s="204"/>
      <c r="C42" s="204"/>
      <c r="D42" s="204"/>
      <c r="E42" s="204"/>
      <c r="F42" s="204"/>
      <c r="G42" s="205"/>
      <c r="H42" s="29"/>
      <c r="I42" s="30"/>
    </row>
    <row r="43" spans="1:9" x14ac:dyDescent="0.25">
      <c r="A43" s="43" t="s">
        <v>15</v>
      </c>
      <c r="B43" s="44"/>
      <c r="C43" s="44"/>
      <c r="D43" s="44"/>
      <c r="E43" s="44"/>
      <c r="F43" s="44"/>
      <c r="G43" s="45"/>
      <c r="H43" s="24"/>
      <c r="I43" s="25"/>
    </row>
    <row r="44" spans="1:9" x14ac:dyDescent="0.25">
      <c r="A44" s="26" t="s">
        <v>16</v>
      </c>
      <c r="B44" s="27"/>
      <c r="C44" s="27"/>
      <c r="D44" s="27"/>
      <c r="E44" s="27"/>
      <c r="F44" s="27"/>
      <c r="G44" s="28"/>
      <c r="H44" s="81">
        <v>13.5</v>
      </c>
      <c r="I44" s="82"/>
    </row>
    <row r="45" spans="1:9" ht="15.75" thickBot="1" x14ac:dyDescent="0.3">
      <c r="A45" s="83" t="s">
        <v>57</v>
      </c>
      <c r="B45" s="84"/>
      <c r="C45" s="84"/>
      <c r="D45" s="84"/>
      <c r="E45" s="84"/>
      <c r="F45" s="84"/>
      <c r="G45" s="85"/>
      <c r="H45" s="123">
        <f>(H10/H27+H29/H7+H34/H35)*H44</f>
        <v>42.586613512468716</v>
      </c>
      <c r="I45" s="124"/>
    </row>
    <row r="48" spans="1:9" x14ac:dyDescent="0.25">
      <c r="A48" s="77" t="s">
        <v>19</v>
      </c>
      <c r="B48" s="77"/>
      <c r="C48" s="77"/>
      <c r="G48" s="77" t="s">
        <v>20</v>
      </c>
      <c r="H48" s="77"/>
      <c r="I48" s="77"/>
    </row>
  </sheetData>
  <mergeCells count="88">
    <mergeCell ref="A39:G39"/>
    <mergeCell ref="H39:I39"/>
    <mergeCell ref="A40:G40"/>
    <mergeCell ref="H40:I40"/>
    <mergeCell ref="A48:C48"/>
    <mergeCell ref="G48:I48"/>
    <mergeCell ref="A42:G42"/>
    <mergeCell ref="H42:I42"/>
    <mergeCell ref="A43:G43"/>
    <mergeCell ref="H43:I43"/>
    <mergeCell ref="A44:G44"/>
    <mergeCell ref="H44:I44"/>
    <mergeCell ref="A45:G45"/>
    <mergeCell ref="H45:I45"/>
    <mergeCell ref="A41:G41"/>
    <mergeCell ref="H41:I41"/>
    <mergeCell ref="A27:G27"/>
    <mergeCell ref="H27:I27"/>
    <mergeCell ref="A28:G28"/>
    <mergeCell ref="H28:I28"/>
    <mergeCell ref="A31:G31"/>
    <mergeCell ref="H31:I31"/>
    <mergeCell ref="A38:G38"/>
    <mergeCell ref="H38:I38"/>
    <mergeCell ref="A29:G29"/>
    <mergeCell ref="H29:I29"/>
    <mergeCell ref="A37:G37"/>
    <mergeCell ref="H37:I37"/>
    <mergeCell ref="A32:G32"/>
    <mergeCell ref="H32:I32"/>
    <mergeCell ref="A34:G34"/>
    <mergeCell ref="H34:I34"/>
    <mergeCell ref="A35:G35"/>
    <mergeCell ref="H35:I35"/>
    <mergeCell ref="A33:G33"/>
    <mergeCell ref="H33:I33"/>
    <mergeCell ref="A36:G36"/>
    <mergeCell ref="H36:I36"/>
    <mergeCell ref="A24:G24"/>
    <mergeCell ref="H24:I24"/>
    <mergeCell ref="A25:G25"/>
    <mergeCell ref="H25:I25"/>
    <mergeCell ref="A26:G26"/>
    <mergeCell ref="H26:I26"/>
    <mergeCell ref="A10:G10"/>
    <mergeCell ref="H10:I10"/>
    <mergeCell ref="A14:G14"/>
    <mergeCell ref="H14:I14"/>
    <mergeCell ref="A15:G16"/>
    <mergeCell ref="H15:I16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30:G30"/>
    <mergeCell ref="H30:I30"/>
    <mergeCell ref="H19:I19"/>
    <mergeCell ref="A19:G19"/>
    <mergeCell ref="A21:G21"/>
    <mergeCell ref="H21:I21"/>
    <mergeCell ref="A22:G22"/>
    <mergeCell ref="H22:I22"/>
    <mergeCell ref="A20:G20"/>
    <mergeCell ref="H20:I20"/>
    <mergeCell ref="A23:G23"/>
    <mergeCell ref="H23:I23"/>
    <mergeCell ref="A7:G7"/>
    <mergeCell ref="H7:I7"/>
    <mergeCell ref="A9:G9"/>
    <mergeCell ref="H9:I9"/>
    <mergeCell ref="A8:G8"/>
    <mergeCell ref="H8:I8"/>
    <mergeCell ref="A1:I1"/>
    <mergeCell ref="C2:F2"/>
    <mergeCell ref="A3:G3"/>
    <mergeCell ref="H3:I3"/>
    <mergeCell ref="A6:G6"/>
    <mergeCell ref="H4:I4"/>
    <mergeCell ref="H6:I6"/>
    <mergeCell ref="H5:I5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30" sqref="A30:G30"/>
    </sheetView>
  </sheetViews>
  <sheetFormatPr defaultRowHeight="15" x14ac:dyDescent="0.25"/>
  <sheetData>
    <row r="1" spans="1:9" ht="18.75" x14ac:dyDescent="0.3">
      <c r="A1" s="9" t="s">
        <v>36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2"/>
      <c r="H3" s="14" t="s">
        <v>2</v>
      </c>
      <c r="I3" s="15"/>
    </row>
    <row r="4" spans="1:9" x14ac:dyDescent="0.25">
      <c r="A4" s="16" t="s">
        <v>77</v>
      </c>
      <c r="B4" s="17"/>
      <c r="C4" s="17"/>
      <c r="D4" s="17"/>
      <c r="E4" s="17"/>
      <c r="F4" s="17"/>
      <c r="G4" s="17"/>
      <c r="H4" s="19">
        <v>99779.12</v>
      </c>
      <c r="I4" s="20"/>
    </row>
    <row r="5" spans="1:9" x14ac:dyDescent="0.25">
      <c r="A5" s="16"/>
      <c r="B5" s="17"/>
      <c r="C5" s="17"/>
      <c r="D5" s="17"/>
      <c r="E5" s="17"/>
      <c r="F5" s="17"/>
      <c r="G5" s="17"/>
      <c r="H5" s="31"/>
      <c r="I5" s="32"/>
    </row>
    <row r="6" spans="1:9" x14ac:dyDescent="0.25">
      <c r="A6" s="16" t="s">
        <v>119</v>
      </c>
      <c r="B6" s="17"/>
      <c r="C6" s="17"/>
      <c r="D6" s="17"/>
      <c r="E6" s="17"/>
      <c r="F6" s="17"/>
      <c r="G6" s="18"/>
      <c r="H6" s="46">
        <v>37647.040000000001</v>
      </c>
      <c r="I6" s="47"/>
    </row>
    <row r="7" spans="1:9" x14ac:dyDescent="0.25">
      <c r="A7" s="16" t="s">
        <v>67</v>
      </c>
      <c r="B7" s="17"/>
      <c r="C7" s="17"/>
      <c r="D7" s="17"/>
      <c r="E7" s="17"/>
      <c r="F7" s="17"/>
      <c r="G7" s="18"/>
      <c r="H7" s="46">
        <v>4468.17</v>
      </c>
      <c r="I7" s="47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49">
        <v>1020</v>
      </c>
      <c r="I8" s="50"/>
    </row>
    <row r="9" spans="1:9" ht="15.75" thickBot="1" x14ac:dyDescent="0.3">
      <c r="A9" s="29"/>
      <c r="B9" s="48"/>
      <c r="C9" s="48"/>
      <c r="D9" s="48"/>
      <c r="E9" s="48"/>
      <c r="F9" s="48"/>
      <c r="G9" s="30"/>
      <c r="H9" s="29"/>
      <c r="I9" s="30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158"/>
      <c r="H10" s="36">
        <f>H11+H12+H13+H14+H15+H17+H18+H20+H21+H22+H23+H24+H25+H26+H19</f>
        <v>27119.62</v>
      </c>
      <c r="I10" s="147"/>
    </row>
    <row r="11" spans="1:9" x14ac:dyDescent="0.25">
      <c r="A11" s="38" t="s">
        <v>59</v>
      </c>
      <c r="B11" s="39"/>
      <c r="C11" s="39"/>
      <c r="D11" s="39"/>
      <c r="E11" s="39"/>
      <c r="F11" s="39"/>
      <c r="G11" s="39"/>
      <c r="H11" s="116">
        <v>0</v>
      </c>
      <c r="I11" s="117"/>
    </row>
    <row r="12" spans="1:9" x14ac:dyDescent="0.25">
      <c r="A12" s="21" t="s">
        <v>4</v>
      </c>
      <c r="B12" s="22"/>
      <c r="C12" s="22"/>
      <c r="D12" s="22"/>
      <c r="E12" s="22"/>
      <c r="F12" s="22"/>
      <c r="G12" s="156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156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156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159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159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156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160"/>
      <c r="H18" s="24">
        <v>0</v>
      </c>
      <c r="I18" s="25"/>
    </row>
    <row r="19" spans="1:9" x14ac:dyDescent="0.25">
      <c r="A19" s="21" t="s">
        <v>52</v>
      </c>
      <c r="B19" s="22"/>
      <c r="C19" s="22"/>
      <c r="D19" s="22"/>
      <c r="E19" s="22"/>
      <c r="F19" s="22"/>
      <c r="G19" s="156"/>
      <c r="H19" s="49">
        <v>549</v>
      </c>
      <c r="I19" s="50"/>
    </row>
    <row r="20" spans="1:9" x14ac:dyDescent="0.25">
      <c r="A20" s="26" t="s">
        <v>11</v>
      </c>
      <c r="B20" s="27"/>
      <c r="C20" s="27"/>
      <c r="D20" s="27"/>
      <c r="E20" s="27"/>
      <c r="F20" s="27"/>
      <c r="G20" s="27"/>
      <c r="H20" s="29">
        <v>1177.68</v>
      </c>
      <c r="I20" s="30"/>
    </row>
    <row r="21" spans="1:9" x14ac:dyDescent="0.25">
      <c r="A21" s="26" t="s">
        <v>17</v>
      </c>
      <c r="B21" s="27"/>
      <c r="C21" s="27"/>
      <c r="D21" s="27"/>
      <c r="E21" s="27"/>
      <c r="F21" s="27"/>
      <c r="G21" s="27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7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7"/>
      <c r="H23" s="7">
        <v>3696.75</v>
      </c>
      <c r="I23" s="8"/>
    </row>
    <row r="24" spans="1:9" x14ac:dyDescent="0.25">
      <c r="A24" s="26" t="s">
        <v>50</v>
      </c>
      <c r="B24" s="27"/>
      <c r="C24" s="27"/>
      <c r="D24" s="27"/>
      <c r="E24" s="27"/>
      <c r="F24" s="27"/>
      <c r="G24" s="27"/>
      <c r="H24" s="29">
        <v>14573.41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7"/>
      <c r="H25" s="57">
        <v>4474.04</v>
      </c>
      <c r="I25" s="5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0"/>
      <c r="H26" s="72">
        <v>1534.52</v>
      </c>
      <c r="I26" s="73"/>
    </row>
    <row r="27" spans="1:9" s="1" customFormat="1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36">
        <v>22340.799999999999</v>
      </c>
      <c r="I27" s="163"/>
    </row>
    <row r="28" spans="1:9" s="1" customFormat="1" ht="15.75" thickBot="1" x14ac:dyDescent="0.3">
      <c r="A28" s="14"/>
      <c r="B28" s="95"/>
      <c r="C28" s="95"/>
      <c r="D28" s="95"/>
      <c r="E28" s="95"/>
      <c r="F28" s="95"/>
      <c r="G28" s="15"/>
      <c r="H28" s="14"/>
      <c r="I28" s="15"/>
    </row>
    <row r="29" spans="1:9" ht="15.75" thickBot="1" x14ac:dyDescent="0.3">
      <c r="A29" s="59" t="s">
        <v>140</v>
      </c>
      <c r="B29" s="60"/>
      <c r="C29" s="60"/>
      <c r="D29" s="60"/>
      <c r="E29" s="60"/>
      <c r="F29" s="60"/>
      <c r="G29" s="60"/>
      <c r="H29" s="11"/>
      <c r="I29" s="13"/>
    </row>
    <row r="30" spans="1:9" ht="15.75" thickBot="1" x14ac:dyDescent="0.3">
      <c r="A30" s="161" t="s">
        <v>75</v>
      </c>
      <c r="B30" s="162"/>
      <c r="C30" s="162"/>
      <c r="D30" s="162"/>
      <c r="E30" s="162"/>
      <c r="F30" s="162"/>
      <c r="G30" s="162"/>
      <c r="H30" s="11"/>
      <c r="I30" s="13"/>
    </row>
    <row r="31" spans="1:9" ht="15.75" thickBot="1" x14ac:dyDescent="0.3">
      <c r="A31" s="11"/>
      <c r="B31" s="12"/>
      <c r="C31" s="12"/>
      <c r="D31" s="12"/>
      <c r="E31" s="12"/>
      <c r="F31" s="12"/>
      <c r="G31" s="13"/>
      <c r="H31" s="11"/>
      <c r="I31" s="13"/>
    </row>
    <row r="32" spans="1:9" ht="15.75" thickBot="1" x14ac:dyDescent="0.3">
      <c r="A32" s="247" t="s">
        <v>81</v>
      </c>
      <c r="B32" s="248"/>
      <c r="C32" s="248"/>
      <c r="D32" s="248"/>
      <c r="E32" s="248"/>
      <c r="F32" s="248"/>
      <c r="G32" s="248"/>
      <c r="H32" s="62">
        <v>2408.1</v>
      </c>
      <c r="I32" s="63"/>
    </row>
    <row r="33" spans="1:9" ht="15.75" thickBot="1" x14ac:dyDescent="0.3">
      <c r="A33" s="59" t="s">
        <v>82</v>
      </c>
      <c r="B33" s="60"/>
      <c r="C33" s="60"/>
      <c r="D33" s="60"/>
      <c r="E33" s="60"/>
      <c r="F33" s="60"/>
      <c r="G33" s="61"/>
      <c r="H33" s="184">
        <v>1327.08</v>
      </c>
      <c r="I33" s="181"/>
    </row>
    <row r="34" spans="1:9" ht="15.75" thickBot="1" x14ac:dyDescent="0.3">
      <c r="A34" s="126"/>
      <c r="B34" s="127"/>
      <c r="C34" s="127"/>
      <c r="D34" s="127"/>
      <c r="E34" s="127"/>
      <c r="F34" s="127"/>
      <c r="G34" s="128"/>
      <c r="H34" s="11"/>
      <c r="I34" s="13"/>
    </row>
    <row r="35" spans="1:9" ht="15.75" thickBot="1" x14ac:dyDescent="0.3">
      <c r="A35" s="59" t="s">
        <v>14</v>
      </c>
      <c r="B35" s="60"/>
      <c r="C35" s="60"/>
      <c r="D35" s="60"/>
      <c r="E35" s="60"/>
      <c r="F35" s="60"/>
      <c r="G35" s="60"/>
      <c r="H35" s="215">
        <f>H10+H29</f>
        <v>27119.62</v>
      </c>
      <c r="I35" s="216"/>
    </row>
    <row r="36" spans="1:9" x14ac:dyDescent="0.25">
      <c r="A36" s="64"/>
      <c r="B36" s="65"/>
      <c r="C36" s="65"/>
      <c r="D36" s="65"/>
      <c r="E36" s="65"/>
      <c r="F36" s="65"/>
      <c r="G36" s="65"/>
      <c r="H36" s="64"/>
      <c r="I36" s="66"/>
    </row>
    <row r="37" spans="1:9" x14ac:dyDescent="0.25">
      <c r="A37" s="16" t="s">
        <v>79</v>
      </c>
      <c r="B37" s="17"/>
      <c r="C37" s="17"/>
      <c r="D37" s="17"/>
      <c r="E37" s="17"/>
      <c r="F37" s="17"/>
      <c r="G37" s="17"/>
      <c r="H37" s="46">
        <f>H4+H10-H27</f>
        <v>104557.93999999999</v>
      </c>
      <c r="I37" s="47"/>
    </row>
    <row r="38" spans="1:9" x14ac:dyDescent="0.25">
      <c r="A38" s="16" t="s">
        <v>120</v>
      </c>
      <c r="B38" s="17"/>
      <c r="C38" s="17"/>
      <c r="D38" s="17"/>
      <c r="E38" s="17"/>
      <c r="F38" s="17"/>
      <c r="G38" s="17"/>
      <c r="H38" s="46">
        <f>H6-H7-H8+H29</f>
        <v>32158.870000000003</v>
      </c>
      <c r="I38" s="47"/>
    </row>
    <row r="39" spans="1:9" x14ac:dyDescent="0.25">
      <c r="A39" s="157" t="s">
        <v>104</v>
      </c>
      <c r="B39" s="17"/>
      <c r="C39" s="17"/>
      <c r="D39" s="17"/>
      <c r="E39" s="17"/>
      <c r="F39" s="17"/>
      <c r="G39" s="17"/>
      <c r="H39" s="46">
        <f>H32-H33</f>
        <v>1081.02</v>
      </c>
      <c r="I39" s="47"/>
    </row>
    <row r="40" spans="1:9" x14ac:dyDescent="0.25">
      <c r="A40" s="43"/>
      <c r="B40" s="44"/>
      <c r="C40" s="44"/>
      <c r="D40" s="44"/>
      <c r="E40" s="44"/>
      <c r="F40" s="44"/>
      <c r="G40" s="157"/>
      <c r="H40" s="31"/>
      <c r="I40" s="32"/>
    </row>
    <row r="41" spans="1:9" x14ac:dyDescent="0.25">
      <c r="A41" s="21" t="s">
        <v>15</v>
      </c>
      <c r="B41" s="22"/>
      <c r="C41" s="22"/>
      <c r="D41" s="22"/>
      <c r="E41" s="22"/>
      <c r="F41" s="22"/>
      <c r="G41" s="156"/>
      <c r="H41" s="24"/>
      <c r="I41" s="25"/>
    </row>
    <row r="42" spans="1:9" x14ac:dyDescent="0.25">
      <c r="A42" s="26" t="s">
        <v>16</v>
      </c>
      <c r="B42" s="27"/>
      <c r="C42" s="27"/>
      <c r="D42" s="27"/>
      <c r="E42" s="27"/>
      <c r="F42" s="27"/>
      <c r="G42" s="27"/>
      <c r="H42" s="46">
        <v>13.5</v>
      </c>
      <c r="I42" s="47"/>
    </row>
    <row r="43" spans="1:9" ht="15.75" thickBot="1" x14ac:dyDescent="0.3">
      <c r="A43" s="83" t="s">
        <v>54</v>
      </c>
      <c r="B43" s="84"/>
      <c r="C43" s="84"/>
      <c r="D43" s="84"/>
      <c r="E43" s="84"/>
      <c r="F43" s="84"/>
      <c r="G43" s="84"/>
      <c r="H43" s="123">
        <f>(H10/H27+H29/H7+H32/H33)*H42</f>
        <v>40.884627228336477</v>
      </c>
      <c r="I43" s="124"/>
    </row>
    <row r="46" spans="1:9" x14ac:dyDescent="0.25">
      <c r="A46" s="77" t="s">
        <v>19</v>
      </c>
      <c r="B46" s="77"/>
      <c r="C46" s="77"/>
      <c r="G46" s="77" t="s">
        <v>20</v>
      </c>
      <c r="H46" s="77"/>
      <c r="I46" s="77"/>
    </row>
  </sheetData>
  <mergeCells count="84">
    <mergeCell ref="A39:G39"/>
    <mergeCell ref="H39:I39"/>
    <mergeCell ref="A33:G33"/>
    <mergeCell ref="H33:I33"/>
    <mergeCell ref="A31:G31"/>
    <mergeCell ref="H31:I31"/>
    <mergeCell ref="A34:G34"/>
    <mergeCell ref="H34:I34"/>
    <mergeCell ref="A36:G36"/>
    <mergeCell ref="H36:I36"/>
    <mergeCell ref="A37:G37"/>
    <mergeCell ref="H37:I37"/>
    <mergeCell ref="A38:G38"/>
    <mergeCell ref="H38:I38"/>
    <mergeCell ref="A46:C46"/>
    <mergeCell ref="G46:I46"/>
    <mergeCell ref="A40:G40"/>
    <mergeCell ref="H40:I40"/>
    <mergeCell ref="A41:G41"/>
    <mergeCell ref="H41:I41"/>
    <mergeCell ref="A42:G42"/>
    <mergeCell ref="H42:I42"/>
    <mergeCell ref="A43:G43"/>
    <mergeCell ref="H43:I43"/>
    <mergeCell ref="H24:I24"/>
    <mergeCell ref="A25:G25"/>
    <mergeCell ref="H25:I25"/>
    <mergeCell ref="A35:G35"/>
    <mergeCell ref="H35:I35"/>
    <mergeCell ref="A26:G26"/>
    <mergeCell ref="H26:I26"/>
    <mergeCell ref="A29:G29"/>
    <mergeCell ref="H29:I29"/>
    <mergeCell ref="A27:G27"/>
    <mergeCell ref="H27:I27"/>
    <mergeCell ref="A28:G28"/>
    <mergeCell ref="H28:I28"/>
    <mergeCell ref="H30:I30"/>
    <mergeCell ref="A32:G32"/>
    <mergeCell ref="H32:I32"/>
    <mergeCell ref="A17:G17"/>
    <mergeCell ref="H17:I17"/>
    <mergeCell ref="A18:G18"/>
    <mergeCell ref="H18:I18"/>
    <mergeCell ref="A30:G30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A13:G13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A6:G6"/>
    <mergeCell ref="A8:G8"/>
    <mergeCell ref="H8:I8"/>
    <mergeCell ref="A9:G9"/>
    <mergeCell ref="H9:I9"/>
    <mergeCell ref="H6:I6"/>
    <mergeCell ref="A7:G7"/>
    <mergeCell ref="H7:I7"/>
    <mergeCell ref="A5:G5"/>
    <mergeCell ref="H5:I5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6" workbookViewId="0">
      <selection activeCell="M34" sqref="M34"/>
    </sheetView>
  </sheetViews>
  <sheetFormatPr defaultRowHeight="15" x14ac:dyDescent="0.25"/>
  <sheetData>
    <row r="1" spans="1:9" ht="18.75" x14ac:dyDescent="0.3">
      <c r="A1" s="9" t="s">
        <v>37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4" t="s">
        <v>2</v>
      </c>
      <c r="I3" s="15"/>
    </row>
    <row r="4" spans="1:9" x14ac:dyDescent="0.25">
      <c r="A4" s="16" t="s">
        <v>96</v>
      </c>
      <c r="B4" s="17"/>
      <c r="C4" s="17"/>
      <c r="D4" s="17"/>
      <c r="E4" s="17"/>
      <c r="F4" s="17"/>
      <c r="G4" s="18"/>
      <c r="H4" s="19">
        <v>200301.72</v>
      </c>
      <c r="I4" s="20"/>
    </row>
    <row r="5" spans="1:9" x14ac:dyDescent="0.25">
      <c r="A5" s="16"/>
      <c r="B5" s="17"/>
      <c r="C5" s="17"/>
      <c r="D5" s="17"/>
      <c r="E5" s="17"/>
      <c r="F5" s="17"/>
      <c r="G5" s="18"/>
      <c r="H5" s="31"/>
      <c r="I5" s="32"/>
    </row>
    <row r="6" spans="1:9" x14ac:dyDescent="0.25">
      <c r="A6" s="16" t="s">
        <v>78</v>
      </c>
      <c r="B6" s="17"/>
      <c r="C6" s="17"/>
      <c r="D6" s="17"/>
      <c r="E6" s="17"/>
      <c r="F6" s="17"/>
      <c r="G6" s="18"/>
      <c r="H6" s="46">
        <v>234594.91</v>
      </c>
      <c r="I6" s="47"/>
    </row>
    <row r="7" spans="1:9" x14ac:dyDescent="0.25">
      <c r="A7" s="16" t="s">
        <v>67</v>
      </c>
      <c r="B7" s="5"/>
      <c r="C7" s="5"/>
      <c r="D7" s="5"/>
      <c r="E7" s="5"/>
      <c r="F7" s="5"/>
      <c r="G7" s="6"/>
      <c r="H7" s="46">
        <v>14966.76</v>
      </c>
      <c r="I7" s="47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4620</v>
      </c>
      <c r="I8" s="8"/>
    </row>
    <row r="9" spans="1:9" ht="15.75" thickBot="1" x14ac:dyDescent="0.3">
      <c r="A9" s="29"/>
      <c r="B9" s="48"/>
      <c r="C9" s="48"/>
      <c r="D9" s="48"/>
      <c r="E9" s="48"/>
      <c r="F9" s="48"/>
      <c r="G9" s="30"/>
      <c r="H9" s="29"/>
      <c r="I9" s="30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35"/>
      <c r="H10" s="249">
        <f>H11+H12+H13+H14+H15+H17+H18+H30+H20+H21+H22+H23+H24+H25+H26+H19</f>
        <v>84287.76</v>
      </c>
      <c r="I10" s="250"/>
    </row>
    <row r="11" spans="1:9" x14ac:dyDescent="0.25">
      <c r="A11" s="38" t="s">
        <v>59</v>
      </c>
      <c r="B11" s="39"/>
      <c r="C11" s="39"/>
      <c r="D11" s="39"/>
      <c r="E11" s="39"/>
      <c r="F11" s="39"/>
      <c r="G11" s="40"/>
      <c r="H11" s="41">
        <v>602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23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23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23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53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53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23"/>
      <c r="H17" s="24"/>
      <c r="I17" s="25"/>
    </row>
    <row r="18" spans="1:9" x14ac:dyDescent="0.25">
      <c r="A18" s="223" t="s">
        <v>0</v>
      </c>
      <c r="B18" s="224"/>
      <c r="C18" s="224"/>
      <c r="D18" s="224"/>
      <c r="E18" s="224"/>
      <c r="F18" s="224"/>
      <c r="G18" s="225"/>
      <c r="H18" s="24">
        <v>0</v>
      </c>
      <c r="I18" s="25"/>
    </row>
    <row r="19" spans="1:9" x14ac:dyDescent="0.25">
      <c r="A19" s="26" t="s">
        <v>52</v>
      </c>
      <c r="B19" s="27"/>
      <c r="C19" s="27"/>
      <c r="D19" s="27"/>
      <c r="E19" s="27"/>
      <c r="F19" s="27"/>
      <c r="G19" s="28"/>
      <c r="H19" s="254">
        <v>1128</v>
      </c>
      <c r="I19" s="255"/>
    </row>
    <row r="20" spans="1:9" x14ac:dyDescent="0.25">
      <c r="A20" s="26" t="s">
        <v>11</v>
      </c>
      <c r="B20" s="27"/>
      <c r="C20" s="27"/>
      <c r="D20" s="27"/>
      <c r="E20" s="27"/>
      <c r="F20" s="27"/>
      <c r="G20" s="28"/>
      <c r="H20" s="7">
        <v>2944.2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8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8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8"/>
      <c r="H23" s="29">
        <v>12509.55</v>
      </c>
      <c r="I23" s="30"/>
    </row>
    <row r="24" spans="1:9" x14ac:dyDescent="0.25">
      <c r="A24" s="26" t="s">
        <v>50</v>
      </c>
      <c r="B24" s="27"/>
      <c r="C24" s="27"/>
      <c r="D24" s="27"/>
      <c r="E24" s="27"/>
      <c r="F24" s="27"/>
      <c r="G24" s="28"/>
      <c r="H24" s="29">
        <v>49315.43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8"/>
      <c r="H25" s="57">
        <v>15139.84</v>
      </c>
      <c r="I25" s="5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1"/>
      <c r="H26" s="72">
        <v>1534.52</v>
      </c>
      <c r="I26" s="73"/>
    </row>
    <row r="27" spans="1:9" s="1" customFormat="1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36">
        <v>59721.05</v>
      </c>
      <c r="I27" s="163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11"/>
      <c r="I28" s="13"/>
    </row>
    <row r="29" spans="1:9" ht="15.75" thickBot="1" x14ac:dyDescent="0.3">
      <c r="A29" s="59" t="s">
        <v>143</v>
      </c>
      <c r="B29" s="256"/>
      <c r="C29" s="256"/>
      <c r="D29" s="256"/>
      <c r="E29" s="256"/>
      <c r="F29" s="256"/>
      <c r="G29" s="257"/>
      <c r="H29" s="258">
        <f>H31</f>
        <v>140</v>
      </c>
      <c r="I29" s="259"/>
    </row>
    <row r="30" spans="1:9" x14ac:dyDescent="0.25">
      <c r="A30" s="251" t="s">
        <v>141</v>
      </c>
      <c r="B30" s="252"/>
      <c r="C30" s="252"/>
      <c r="D30" s="252"/>
      <c r="E30" s="252"/>
      <c r="F30" s="252"/>
      <c r="G30" s="253"/>
      <c r="H30" s="120"/>
      <c r="I30" s="121"/>
    </row>
    <row r="31" spans="1:9" x14ac:dyDescent="0.25">
      <c r="A31" s="4" t="s">
        <v>121</v>
      </c>
      <c r="B31" s="5"/>
      <c r="C31" s="5"/>
      <c r="D31" s="5"/>
      <c r="E31" s="5"/>
      <c r="F31" s="5"/>
      <c r="G31" s="6"/>
      <c r="H31" s="93">
        <v>140</v>
      </c>
      <c r="I31" s="94"/>
    </row>
    <row r="32" spans="1:9" ht="15.75" thickBot="1" x14ac:dyDescent="0.3">
      <c r="A32" s="98"/>
      <c r="B32" s="99"/>
      <c r="C32" s="99"/>
      <c r="D32" s="99"/>
      <c r="E32" s="99"/>
      <c r="F32" s="99"/>
      <c r="G32" s="100"/>
      <c r="H32" s="101"/>
      <c r="I32" s="102"/>
    </row>
    <row r="33" spans="1:9" x14ac:dyDescent="0.25">
      <c r="A33" s="262" t="s">
        <v>81</v>
      </c>
      <c r="B33" s="75"/>
      <c r="C33" s="75"/>
      <c r="D33" s="75"/>
      <c r="E33" s="75"/>
      <c r="F33" s="75"/>
      <c r="G33" s="75"/>
      <c r="H33" s="176">
        <v>8346.9</v>
      </c>
      <c r="I33" s="177"/>
    </row>
    <row r="34" spans="1:9" ht="15.75" thickBot="1" x14ac:dyDescent="0.3">
      <c r="A34" s="263" t="s">
        <v>82</v>
      </c>
      <c r="B34" s="191"/>
      <c r="C34" s="191"/>
      <c r="D34" s="191"/>
      <c r="E34" s="191"/>
      <c r="F34" s="191"/>
      <c r="G34" s="264"/>
      <c r="H34" s="192">
        <v>4526.49</v>
      </c>
      <c r="I34" s="193"/>
    </row>
    <row r="35" spans="1:9" ht="15.75" thickBot="1" x14ac:dyDescent="0.3">
      <c r="A35" s="103"/>
      <c r="B35" s="104"/>
      <c r="C35" s="104"/>
      <c r="D35" s="104"/>
      <c r="E35" s="104"/>
      <c r="F35" s="104"/>
      <c r="G35" s="105"/>
      <c r="H35" s="101"/>
      <c r="I35" s="102"/>
    </row>
    <row r="36" spans="1:9" ht="15.75" thickBot="1" x14ac:dyDescent="0.3">
      <c r="A36" s="59" t="s">
        <v>14</v>
      </c>
      <c r="B36" s="60"/>
      <c r="C36" s="60"/>
      <c r="D36" s="60"/>
      <c r="E36" s="60"/>
      <c r="F36" s="60"/>
      <c r="G36" s="61"/>
      <c r="H36" s="62">
        <f>H10+H29</f>
        <v>84427.76</v>
      </c>
      <c r="I36" s="63"/>
    </row>
    <row r="37" spans="1:9" x14ac:dyDescent="0.25">
      <c r="A37" s="57"/>
      <c r="B37" s="212"/>
      <c r="C37" s="212"/>
      <c r="D37" s="212"/>
      <c r="E37" s="212"/>
      <c r="F37" s="212"/>
      <c r="G37" s="58"/>
      <c r="H37" s="120"/>
      <c r="I37" s="121"/>
    </row>
    <row r="38" spans="1:9" x14ac:dyDescent="0.25">
      <c r="A38" s="16" t="s">
        <v>79</v>
      </c>
      <c r="B38" s="17"/>
      <c r="C38" s="17"/>
      <c r="D38" s="17"/>
      <c r="E38" s="17"/>
      <c r="F38" s="17"/>
      <c r="G38" s="18"/>
      <c r="H38" s="260">
        <f>H4+H10-H27</f>
        <v>224868.43</v>
      </c>
      <c r="I38" s="261"/>
    </row>
    <row r="39" spans="1:9" x14ac:dyDescent="0.25">
      <c r="A39" s="16" t="s">
        <v>80</v>
      </c>
      <c r="B39" s="17"/>
      <c r="C39" s="17"/>
      <c r="D39" s="17"/>
      <c r="E39" s="17"/>
      <c r="F39" s="17"/>
      <c r="G39" s="18"/>
      <c r="H39" s="260">
        <f>H6+H7+H8-H29</f>
        <v>254041.67</v>
      </c>
      <c r="I39" s="261"/>
    </row>
    <row r="40" spans="1:9" x14ac:dyDescent="0.25">
      <c r="A40" s="157" t="s">
        <v>104</v>
      </c>
      <c r="B40" s="17"/>
      <c r="C40" s="17"/>
      <c r="D40" s="17"/>
      <c r="E40" s="17"/>
      <c r="F40" s="17"/>
      <c r="G40" s="17"/>
      <c r="H40" s="46">
        <f>H33-H34</f>
        <v>3820.41</v>
      </c>
      <c r="I40" s="47"/>
    </row>
    <row r="41" spans="1:9" x14ac:dyDescent="0.25">
      <c r="A41" s="31"/>
      <c r="B41" s="122"/>
      <c r="C41" s="122"/>
      <c r="D41" s="122"/>
      <c r="E41" s="122"/>
      <c r="F41" s="122"/>
      <c r="G41" s="32"/>
      <c r="H41" s="31"/>
      <c r="I41" s="32"/>
    </row>
    <row r="42" spans="1:9" x14ac:dyDescent="0.25">
      <c r="A42" s="16" t="s">
        <v>15</v>
      </c>
      <c r="B42" s="17"/>
      <c r="C42" s="17"/>
      <c r="D42" s="17"/>
      <c r="E42" s="17"/>
      <c r="F42" s="17"/>
      <c r="G42" s="18"/>
      <c r="H42" s="29"/>
      <c r="I42" s="30"/>
    </row>
    <row r="43" spans="1:9" x14ac:dyDescent="0.25">
      <c r="A43" s="26" t="s">
        <v>16</v>
      </c>
      <c r="B43" s="27"/>
      <c r="C43" s="27"/>
      <c r="D43" s="27"/>
      <c r="E43" s="27"/>
      <c r="F43" s="27"/>
      <c r="G43" s="28"/>
      <c r="H43" s="46">
        <v>11.5</v>
      </c>
      <c r="I43" s="47"/>
    </row>
    <row r="44" spans="1:9" ht="15.75" thickBot="1" x14ac:dyDescent="0.3">
      <c r="A44" s="83" t="s">
        <v>54</v>
      </c>
      <c r="B44" s="84"/>
      <c r="C44" s="84"/>
      <c r="D44" s="84"/>
      <c r="E44" s="84"/>
      <c r="F44" s="84"/>
      <c r="G44" s="85"/>
      <c r="H44" s="265">
        <f>(H10/H27+H29/H7+H33/H34)*H43</f>
        <v>37.544317765427422</v>
      </c>
      <c r="I44" s="266"/>
    </row>
    <row r="47" spans="1:9" x14ac:dyDescent="0.25">
      <c r="A47" s="77" t="s">
        <v>19</v>
      </c>
      <c r="B47" s="77"/>
      <c r="C47" s="77"/>
      <c r="G47" s="77" t="s">
        <v>20</v>
      </c>
      <c r="H47" s="77"/>
      <c r="I47" s="77"/>
    </row>
  </sheetData>
  <mergeCells count="86">
    <mergeCell ref="A39:G39"/>
    <mergeCell ref="H39:I39"/>
    <mergeCell ref="A41:G41"/>
    <mergeCell ref="H41:I41"/>
    <mergeCell ref="A47:C47"/>
    <mergeCell ref="G47:I47"/>
    <mergeCell ref="A44:G44"/>
    <mergeCell ref="H44:I44"/>
    <mergeCell ref="A42:G42"/>
    <mergeCell ref="H42:I42"/>
    <mergeCell ref="A43:G43"/>
    <mergeCell ref="H43:I43"/>
    <mergeCell ref="A40:G40"/>
    <mergeCell ref="H40:I40"/>
    <mergeCell ref="A37:G37"/>
    <mergeCell ref="H37:I37"/>
    <mergeCell ref="A38:G38"/>
    <mergeCell ref="H38:I38"/>
    <mergeCell ref="A33:G33"/>
    <mergeCell ref="H33:I33"/>
    <mergeCell ref="A34:G34"/>
    <mergeCell ref="H34:I34"/>
    <mergeCell ref="A36:G36"/>
    <mergeCell ref="H36:I36"/>
    <mergeCell ref="A32:G32"/>
    <mergeCell ref="H32:I32"/>
    <mergeCell ref="A35:G35"/>
    <mergeCell ref="H35:I35"/>
    <mergeCell ref="A24:G24"/>
    <mergeCell ref="H24:I24"/>
    <mergeCell ref="A25:G25"/>
    <mergeCell ref="H25:I25"/>
    <mergeCell ref="A26:G26"/>
    <mergeCell ref="H26:I26"/>
    <mergeCell ref="A29:G29"/>
    <mergeCell ref="H29:I29"/>
    <mergeCell ref="A28:G28"/>
    <mergeCell ref="H28:I28"/>
    <mergeCell ref="A27:G27"/>
    <mergeCell ref="H27:I27"/>
    <mergeCell ref="A31:G31"/>
    <mergeCell ref="H31:I31"/>
    <mergeCell ref="A17:G17"/>
    <mergeCell ref="H17:I17"/>
    <mergeCell ref="A18:G18"/>
    <mergeCell ref="H18:I18"/>
    <mergeCell ref="A30:G30"/>
    <mergeCell ref="H30:I30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13:G13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A7:G7"/>
    <mergeCell ref="H7:I7"/>
    <mergeCell ref="A9:G9"/>
    <mergeCell ref="H9:I9"/>
    <mergeCell ref="A8:G8"/>
    <mergeCell ref="H8:I8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H6" sqref="H6:I6"/>
    </sheetView>
  </sheetViews>
  <sheetFormatPr defaultRowHeight="15" x14ac:dyDescent="0.25"/>
  <sheetData>
    <row r="1" spans="1:9" ht="18.75" x14ac:dyDescent="0.3">
      <c r="A1" s="9" t="s">
        <v>38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4" t="s">
        <v>2</v>
      </c>
      <c r="I3" s="15"/>
    </row>
    <row r="4" spans="1:9" x14ac:dyDescent="0.25">
      <c r="A4" s="16" t="s">
        <v>77</v>
      </c>
      <c r="B4" s="17"/>
      <c r="C4" s="17"/>
      <c r="D4" s="17"/>
      <c r="E4" s="17"/>
      <c r="F4" s="17"/>
      <c r="G4" s="17"/>
      <c r="H4" s="19">
        <v>245773.55</v>
      </c>
      <c r="I4" s="20"/>
    </row>
    <row r="5" spans="1:9" x14ac:dyDescent="0.25">
      <c r="A5" s="31"/>
      <c r="B5" s="122"/>
      <c r="C5" s="122"/>
      <c r="D5" s="122"/>
      <c r="E5" s="122"/>
      <c r="F5" s="122"/>
      <c r="G5" s="32"/>
      <c r="H5" s="29"/>
      <c r="I5" s="30"/>
    </row>
    <row r="6" spans="1:9" x14ac:dyDescent="0.25">
      <c r="A6" s="16" t="s">
        <v>119</v>
      </c>
      <c r="B6" s="17"/>
      <c r="C6" s="17"/>
      <c r="D6" s="17"/>
      <c r="E6" s="17"/>
      <c r="F6" s="17"/>
      <c r="G6" s="18"/>
      <c r="H6" s="46">
        <v>64335.73</v>
      </c>
      <c r="I6" s="47"/>
    </row>
    <row r="7" spans="1:9" s="1" customFormat="1" x14ac:dyDescent="0.25">
      <c r="A7" s="43" t="s">
        <v>67</v>
      </c>
      <c r="B7" s="44"/>
      <c r="C7" s="44"/>
      <c r="D7" s="44"/>
      <c r="E7" s="44"/>
      <c r="F7" s="44"/>
      <c r="G7" s="45"/>
      <c r="H7" s="31">
        <v>4018.24</v>
      </c>
      <c r="I7" s="32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4020</v>
      </c>
      <c r="I8" s="8"/>
    </row>
    <row r="9" spans="1:9" ht="15.75" thickBot="1" x14ac:dyDescent="0.3">
      <c r="A9" s="21"/>
      <c r="B9" s="22"/>
      <c r="C9" s="22"/>
      <c r="D9" s="22"/>
      <c r="E9" s="22"/>
      <c r="F9" s="22"/>
      <c r="G9" s="156"/>
      <c r="H9" s="271"/>
      <c r="I9" s="272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158"/>
      <c r="H10" s="62">
        <f>H11+H12+H13+H14+H15+H17+H18+H20+H21+H22+H23+H24+H25</f>
        <v>83222.23000000001</v>
      </c>
      <c r="I10" s="63"/>
    </row>
    <row r="11" spans="1:9" x14ac:dyDescent="0.25">
      <c r="A11" s="38" t="s">
        <v>59</v>
      </c>
      <c r="B11" s="39"/>
      <c r="C11" s="39"/>
      <c r="D11" s="39"/>
      <c r="E11" s="39"/>
      <c r="F11" s="39"/>
      <c r="G11" s="39"/>
      <c r="H11" s="41">
        <v>0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156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156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156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159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159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156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160"/>
      <c r="H18" s="24">
        <v>0</v>
      </c>
      <c r="I18" s="25"/>
    </row>
    <row r="19" spans="1:9" x14ac:dyDescent="0.25">
      <c r="A19" s="26" t="s">
        <v>52</v>
      </c>
      <c r="B19" s="27"/>
      <c r="C19" s="27"/>
      <c r="D19" s="27"/>
      <c r="E19" s="27"/>
      <c r="F19" s="27"/>
      <c r="G19" s="27"/>
      <c r="H19" s="29" t="s">
        <v>32</v>
      </c>
      <c r="I19" s="30"/>
    </row>
    <row r="20" spans="1:9" x14ac:dyDescent="0.25">
      <c r="A20" s="26" t="s">
        <v>11</v>
      </c>
      <c r="B20" s="27"/>
      <c r="C20" s="27"/>
      <c r="D20" s="27"/>
      <c r="E20" s="27"/>
      <c r="F20" s="27"/>
      <c r="G20" s="27"/>
      <c r="H20" s="7">
        <v>2944.2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7"/>
      <c r="H21" s="29"/>
      <c r="I21" s="30"/>
    </row>
    <row r="22" spans="1:9" x14ac:dyDescent="0.25">
      <c r="A22" s="26" t="s">
        <v>12</v>
      </c>
      <c r="B22" s="27"/>
      <c r="C22" s="27"/>
      <c r="D22" s="27"/>
      <c r="E22" s="27"/>
      <c r="F22" s="27"/>
      <c r="G22" s="27"/>
      <c r="H22" s="29">
        <v>12617.55</v>
      </c>
      <c r="I22" s="30"/>
    </row>
    <row r="23" spans="1:9" x14ac:dyDescent="0.25">
      <c r="A23" s="26" t="s">
        <v>50</v>
      </c>
      <c r="B23" s="27"/>
      <c r="C23" s="27"/>
      <c r="D23" s="27"/>
      <c r="E23" s="27"/>
      <c r="F23" s="27"/>
      <c r="G23" s="27"/>
      <c r="H23" s="29">
        <v>49741.19</v>
      </c>
      <c r="I23" s="30"/>
    </row>
    <row r="24" spans="1:9" x14ac:dyDescent="0.25">
      <c r="A24" s="26" t="s">
        <v>13</v>
      </c>
      <c r="B24" s="27"/>
      <c r="C24" s="27"/>
      <c r="D24" s="27"/>
      <c r="E24" s="27"/>
      <c r="F24" s="27"/>
      <c r="G24" s="27"/>
      <c r="H24" s="57">
        <v>15270.55</v>
      </c>
      <c r="I24" s="58"/>
    </row>
    <row r="25" spans="1:9" ht="15.75" thickBot="1" x14ac:dyDescent="0.3">
      <c r="A25" s="78" t="s">
        <v>49</v>
      </c>
      <c r="B25" s="79"/>
      <c r="C25" s="79"/>
      <c r="D25" s="79"/>
      <c r="E25" s="79"/>
      <c r="F25" s="79"/>
      <c r="G25" s="79"/>
      <c r="H25" s="72">
        <v>1534.52</v>
      </c>
      <c r="I25" s="73"/>
    </row>
    <row r="26" spans="1:9" s="1" customFormat="1" ht="15.75" thickBot="1" x14ac:dyDescent="0.3">
      <c r="A26" s="33" t="s">
        <v>63</v>
      </c>
      <c r="B26" s="34"/>
      <c r="C26" s="34"/>
      <c r="D26" s="34"/>
      <c r="E26" s="34"/>
      <c r="F26" s="34"/>
      <c r="G26" s="35"/>
      <c r="H26" s="36">
        <v>62039.68</v>
      </c>
      <c r="I26" s="163"/>
    </row>
    <row r="27" spans="1:9" ht="15.75" thickBot="1" x14ac:dyDescent="0.3">
      <c r="A27" s="11"/>
      <c r="B27" s="12"/>
      <c r="C27" s="12"/>
      <c r="D27" s="12"/>
      <c r="E27" s="12"/>
      <c r="F27" s="12"/>
      <c r="G27" s="13"/>
      <c r="H27" s="11"/>
      <c r="I27" s="13"/>
    </row>
    <row r="28" spans="1:9" ht="15.75" thickBot="1" x14ac:dyDescent="0.3">
      <c r="A28" s="59" t="s">
        <v>140</v>
      </c>
      <c r="B28" s="60"/>
      <c r="C28" s="60"/>
      <c r="D28" s="60"/>
      <c r="E28" s="60"/>
      <c r="F28" s="60"/>
      <c r="G28" s="60"/>
      <c r="H28" s="215">
        <f>H30</f>
        <v>386</v>
      </c>
      <c r="I28" s="216"/>
    </row>
    <row r="29" spans="1:9" x14ac:dyDescent="0.25">
      <c r="A29" s="38" t="s">
        <v>141</v>
      </c>
      <c r="B29" s="39"/>
      <c r="C29" s="39"/>
      <c r="D29" s="39"/>
      <c r="E29" s="39"/>
      <c r="F29" s="39"/>
      <c r="G29" s="39"/>
      <c r="H29" s="267"/>
      <c r="I29" s="268"/>
    </row>
    <row r="30" spans="1:9" x14ac:dyDescent="0.25">
      <c r="A30" s="26" t="s">
        <v>122</v>
      </c>
      <c r="B30" s="27"/>
      <c r="C30" s="27"/>
      <c r="D30" s="27"/>
      <c r="E30" s="27"/>
      <c r="F30" s="27"/>
      <c r="G30" s="27"/>
      <c r="H30" s="269">
        <v>386</v>
      </c>
      <c r="I30" s="270"/>
    </row>
    <row r="31" spans="1:9" ht="15.75" thickBot="1" x14ac:dyDescent="0.3">
      <c r="A31" s="145"/>
      <c r="B31" s="189"/>
      <c r="C31" s="189"/>
      <c r="D31" s="189"/>
      <c r="E31" s="189"/>
      <c r="F31" s="189"/>
      <c r="G31" s="146"/>
      <c r="H31" s="275"/>
      <c r="I31" s="276"/>
    </row>
    <row r="32" spans="1:9" x14ac:dyDescent="0.25">
      <c r="A32" s="279" t="s">
        <v>81</v>
      </c>
      <c r="B32" s="280"/>
      <c r="C32" s="280"/>
      <c r="D32" s="280"/>
      <c r="E32" s="280"/>
      <c r="F32" s="280"/>
      <c r="G32" s="281"/>
      <c r="H32" s="282">
        <v>8384.4</v>
      </c>
      <c r="I32" s="214"/>
    </row>
    <row r="33" spans="1:9" ht="15.75" thickBot="1" x14ac:dyDescent="0.3">
      <c r="A33" s="283" t="s">
        <v>82</v>
      </c>
      <c r="B33" s="284"/>
      <c r="C33" s="284"/>
      <c r="D33" s="284"/>
      <c r="E33" s="284"/>
      <c r="F33" s="284"/>
      <c r="G33" s="263"/>
      <c r="H33" s="285">
        <v>4260.3999999999996</v>
      </c>
      <c r="I33" s="286"/>
    </row>
    <row r="34" spans="1:9" ht="15.75" thickBot="1" x14ac:dyDescent="0.3">
      <c r="A34" s="126"/>
      <c r="B34" s="127"/>
      <c r="C34" s="127"/>
      <c r="D34" s="127"/>
      <c r="E34" s="127"/>
      <c r="F34" s="127"/>
      <c r="G34" s="128"/>
      <c r="H34" s="277"/>
      <c r="I34" s="278"/>
    </row>
    <row r="35" spans="1:9" ht="15.75" thickBot="1" x14ac:dyDescent="0.3">
      <c r="A35" s="59" t="s">
        <v>14</v>
      </c>
      <c r="B35" s="60"/>
      <c r="C35" s="60"/>
      <c r="D35" s="60"/>
      <c r="E35" s="60"/>
      <c r="F35" s="60"/>
      <c r="G35" s="60"/>
      <c r="H35" s="215">
        <f>H10+H28</f>
        <v>83608.23000000001</v>
      </c>
      <c r="I35" s="216"/>
    </row>
    <row r="36" spans="1:9" x14ac:dyDescent="0.25">
      <c r="A36" s="64"/>
      <c r="B36" s="65"/>
      <c r="C36" s="65"/>
      <c r="D36" s="65"/>
      <c r="E36" s="65"/>
      <c r="F36" s="65"/>
      <c r="G36" s="65"/>
      <c r="H36" s="64"/>
      <c r="I36" s="66"/>
    </row>
    <row r="37" spans="1:9" x14ac:dyDescent="0.25">
      <c r="A37" s="16" t="s">
        <v>79</v>
      </c>
      <c r="B37" s="17"/>
      <c r="C37" s="17"/>
      <c r="D37" s="17"/>
      <c r="E37" s="17"/>
      <c r="F37" s="17"/>
      <c r="G37" s="17"/>
      <c r="H37" s="46">
        <f>H4+H10-H26</f>
        <v>266956.10000000003</v>
      </c>
      <c r="I37" s="47"/>
    </row>
    <row r="38" spans="1:9" x14ac:dyDescent="0.25">
      <c r="A38" s="16" t="s">
        <v>120</v>
      </c>
      <c r="B38" s="17"/>
      <c r="C38" s="17"/>
      <c r="D38" s="17"/>
      <c r="E38" s="17"/>
      <c r="F38" s="17"/>
      <c r="G38" s="18"/>
      <c r="H38" s="46">
        <f>H6-H7-H8+H28</f>
        <v>56683.490000000005</v>
      </c>
      <c r="I38" s="47"/>
    </row>
    <row r="39" spans="1:9" x14ac:dyDescent="0.25">
      <c r="A39" s="157" t="s">
        <v>104</v>
      </c>
      <c r="B39" s="17"/>
      <c r="C39" s="17"/>
      <c r="D39" s="17"/>
      <c r="E39" s="17"/>
      <c r="F39" s="17"/>
      <c r="G39" s="17"/>
      <c r="H39" s="46">
        <f>H32-H33</f>
        <v>4124</v>
      </c>
      <c r="I39" s="47"/>
    </row>
    <row r="40" spans="1:9" x14ac:dyDescent="0.25">
      <c r="A40" s="31"/>
      <c r="B40" s="122"/>
      <c r="C40" s="122"/>
      <c r="D40" s="122"/>
      <c r="E40" s="122"/>
      <c r="F40" s="122"/>
      <c r="G40" s="122"/>
      <c r="H40" s="31"/>
      <c r="I40" s="32"/>
    </row>
    <row r="41" spans="1:9" x14ac:dyDescent="0.25">
      <c r="A41" s="26" t="s">
        <v>15</v>
      </c>
      <c r="B41" s="27"/>
      <c r="C41" s="27"/>
      <c r="D41" s="27"/>
      <c r="E41" s="27"/>
      <c r="F41" s="27"/>
      <c r="G41" s="27"/>
      <c r="H41" s="29"/>
      <c r="I41" s="30"/>
    </row>
    <row r="42" spans="1:9" x14ac:dyDescent="0.25">
      <c r="A42" s="26" t="s">
        <v>16</v>
      </c>
      <c r="B42" s="27"/>
      <c r="C42" s="27"/>
      <c r="D42" s="27"/>
      <c r="E42" s="27"/>
      <c r="F42" s="27"/>
      <c r="G42" s="27"/>
      <c r="H42" s="197">
        <v>11</v>
      </c>
      <c r="I42" s="198"/>
    </row>
    <row r="43" spans="1:9" ht="15.75" thickBot="1" x14ac:dyDescent="0.3">
      <c r="A43" s="83" t="s">
        <v>54</v>
      </c>
      <c r="B43" s="84"/>
      <c r="C43" s="84"/>
      <c r="D43" s="84"/>
      <c r="E43" s="84"/>
      <c r="F43" s="84"/>
      <c r="G43" s="84"/>
      <c r="H43" s="273">
        <f>(H10/H26+H28/H7+H32/H33)*H42</f>
        <v>37.460298676201347</v>
      </c>
      <c r="I43" s="274"/>
    </row>
    <row r="45" spans="1:9" x14ac:dyDescent="0.25">
      <c r="A45" s="77" t="s">
        <v>19</v>
      </c>
      <c r="B45" s="77"/>
      <c r="C45" s="77"/>
      <c r="G45" s="77" t="s">
        <v>20</v>
      </c>
      <c r="H45" s="77"/>
      <c r="I45" s="77"/>
    </row>
  </sheetData>
  <mergeCells count="84">
    <mergeCell ref="H39:I39"/>
    <mergeCell ref="A32:G32"/>
    <mergeCell ref="H32:I32"/>
    <mergeCell ref="A33:G33"/>
    <mergeCell ref="H33:I33"/>
    <mergeCell ref="H31:I31"/>
    <mergeCell ref="H37:I37"/>
    <mergeCell ref="A38:G38"/>
    <mergeCell ref="H38:I38"/>
    <mergeCell ref="A35:G35"/>
    <mergeCell ref="H35:I35"/>
    <mergeCell ref="A36:G36"/>
    <mergeCell ref="H36:I36"/>
    <mergeCell ref="A34:G34"/>
    <mergeCell ref="H34:I34"/>
    <mergeCell ref="A45:C45"/>
    <mergeCell ref="G45:I45"/>
    <mergeCell ref="H19:I19"/>
    <mergeCell ref="A41:G41"/>
    <mergeCell ref="H41:I41"/>
    <mergeCell ref="A42:G42"/>
    <mergeCell ref="H42:I42"/>
    <mergeCell ref="A43:G43"/>
    <mergeCell ref="H43:I43"/>
    <mergeCell ref="A39:G39"/>
    <mergeCell ref="A40:G40"/>
    <mergeCell ref="H40:I40"/>
    <mergeCell ref="A37:G37"/>
    <mergeCell ref="A28:G28"/>
    <mergeCell ref="H28:I28"/>
    <mergeCell ref="A31:G31"/>
    <mergeCell ref="A27:G27"/>
    <mergeCell ref="H27:I27"/>
    <mergeCell ref="A19:G19"/>
    <mergeCell ref="A23:G23"/>
    <mergeCell ref="H23:I23"/>
    <mergeCell ref="A24:G24"/>
    <mergeCell ref="H24:I24"/>
    <mergeCell ref="A25:G25"/>
    <mergeCell ref="H25:I25"/>
    <mergeCell ref="A20:G20"/>
    <mergeCell ref="H20:I20"/>
    <mergeCell ref="A21:G21"/>
    <mergeCell ref="H21:I21"/>
    <mergeCell ref="A22:G22"/>
    <mergeCell ref="H22:I22"/>
    <mergeCell ref="H26:I26"/>
    <mergeCell ref="A11:G11"/>
    <mergeCell ref="A17:G17"/>
    <mergeCell ref="H17:I17"/>
    <mergeCell ref="A18:G18"/>
    <mergeCell ref="H18:I18"/>
    <mergeCell ref="A13:G13"/>
    <mergeCell ref="H13:I13"/>
    <mergeCell ref="A14:G14"/>
    <mergeCell ref="H14:I14"/>
    <mergeCell ref="A15:G16"/>
    <mergeCell ref="H15:I16"/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A29:G29"/>
    <mergeCell ref="H29:I29"/>
    <mergeCell ref="A30:G30"/>
    <mergeCell ref="H30:I30"/>
    <mergeCell ref="A7:G7"/>
    <mergeCell ref="H7:I7"/>
    <mergeCell ref="A8:G8"/>
    <mergeCell ref="H8:I8"/>
    <mergeCell ref="H11:I11"/>
    <mergeCell ref="A12:G12"/>
    <mergeCell ref="H12:I12"/>
    <mergeCell ref="A9:G9"/>
    <mergeCell ref="H9:I9"/>
    <mergeCell ref="A10:G10"/>
    <mergeCell ref="H10:I10"/>
    <mergeCell ref="A26:G2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K20" sqref="K20"/>
    </sheetView>
  </sheetViews>
  <sheetFormatPr defaultRowHeight="15" x14ac:dyDescent="0.25"/>
  <sheetData>
    <row r="1" spans="1:9" ht="18.75" x14ac:dyDescent="0.3">
      <c r="A1" s="9" t="s">
        <v>39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4" t="s">
        <v>2</v>
      </c>
      <c r="I3" s="15"/>
    </row>
    <row r="4" spans="1:9" x14ac:dyDescent="0.25">
      <c r="A4" s="178" t="s">
        <v>123</v>
      </c>
      <c r="B4" s="179"/>
      <c r="C4" s="179"/>
      <c r="D4" s="179"/>
      <c r="E4" s="179"/>
      <c r="F4" s="179"/>
      <c r="G4" s="180"/>
      <c r="H4" s="19">
        <v>110962.51</v>
      </c>
      <c r="I4" s="20"/>
    </row>
    <row r="5" spans="1:9" x14ac:dyDescent="0.25">
      <c r="A5" s="16"/>
      <c r="B5" s="17"/>
      <c r="C5" s="17"/>
      <c r="D5" s="17"/>
      <c r="E5" s="17"/>
      <c r="F5" s="17"/>
      <c r="G5" s="18"/>
      <c r="H5" s="31"/>
      <c r="I5" s="32"/>
    </row>
    <row r="6" spans="1:9" x14ac:dyDescent="0.25">
      <c r="A6" s="16" t="s">
        <v>119</v>
      </c>
      <c r="B6" s="17"/>
      <c r="C6" s="17"/>
      <c r="D6" s="17"/>
      <c r="E6" s="17"/>
      <c r="F6" s="17"/>
      <c r="G6" s="18"/>
      <c r="H6" s="46">
        <v>15130</v>
      </c>
      <c r="I6" s="47"/>
    </row>
    <row r="7" spans="1:9" x14ac:dyDescent="0.25">
      <c r="A7" s="21" t="s">
        <v>53</v>
      </c>
      <c r="B7" s="22"/>
      <c r="C7" s="22"/>
      <c r="D7" s="22"/>
      <c r="E7" s="22"/>
      <c r="F7" s="22"/>
      <c r="G7" s="23"/>
      <c r="H7" s="93">
        <v>720</v>
      </c>
      <c r="I7" s="94"/>
    </row>
    <row r="8" spans="1:9" ht="15.75" thickBot="1" x14ac:dyDescent="0.3">
      <c r="A8" s="31"/>
      <c r="B8" s="122"/>
      <c r="C8" s="122"/>
      <c r="D8" s="122"/>
      <c r="E8" s="122"/>
      <c r="F8" s="122"/>
      <c r="G8" s="32"/>
      <c r="H8" s="31"/>
      <c r="I8" s="32"/>
    </row>
    <row r="9" spans="1:9" ht="15.75" thickBot="1" x14ac:dyDescent="0.3">
      <c r="A9" s="33" t="s">
        <v>64</v>
      </c>
      <c r="B9" s="34"/>
      <c r="C9" s="34"/>
      <c r="D9" s="34"/>
      <c r="E9" s="34"/>
      <c r="F9" s="34"/>
      <c r="G9" s="35"/>
      <c r="H9" s="36">
        <f>H10+H11+H12+H13+H14+H16+H17+H19+H20+H21+H22+H23+H24+H25+H18</f>
        <v>54148.529999999992</v>
      </c>
      <c r="I9" s="147"/>
    </row>
    <row r="10" spans="1:9" x14ac:dyDescent="0.25">
      <c r="A10" s="38" t="s">
        <v>59</v>
      </c>
      <c r="B10" s="39"/>
      <c r="C10" s="39"/>
      <c r="D10" s="39"/>
      <c r="E10" s="39"/>
      <c r="F10" s="39"/>
      <c r="G10" s="40"/>
      <c r="H10" s="116">
        <v>0</v>
      </c>
      <c r="I10" s="117"/>
    </row>
    <row r="11" spans="1:9" x14ac:dyDescent="0.25">
      <c r="A11" s="21" t="s">
        <v>4</v>
      </c>
      <c r="B11" s="22"/>
      <c r="C11" s="22"/>
      <c r="D11" s="22"/>
      <c r="E11" s="22"/>
      <c r="F11" s="22"/>
      <c r="G11" s="23"/>
      <c r="H11" s="24"/>
      <c r="I11" s="25"/>
    </row>
    <row r="12" spans="1:9" x14ac:dyDescent="0.25">
      <c r="A12" s="21" t="s">
        <v>5</v>
      </c>
      <c r="B12" s="22"/>
      <c r="C12" s="22"/>
      <c r="D12" s="22"/>
      <c r="E12" s="22"/>
      <c r="F12" s="22"/>
      <c r="G12" s="23"/>
      <c r="H12" s="24"/>
      <c r="I12" s="25"/>
    </row>
    <row r="13" spans="1:9" x14ac:dyDescent="0.25">
      <c r="A13" s="21" t="s">
        <v>6</v>
      </c>
      <c r="B13" s="22"/>
      <c r="C13" s="22"/>
      <c r="D13" s="22"/>
      <c r="E13" s="22"/>
      <c r="F13" s="22"/>
      <c r="G13" s="23"/>
      <c r="H13" s="24">
        <v>1114.22</v>
      </c>
      <c r="I13" s="25"/>
    </row>
    <row r="14" spans="1:9" x14ac:dyDescent="0.25">
      <c r="A14" s="51" t="s">
        <v>7</v>
      </c>
      <c r="B14" s="52"/>
      <c r="C14" s="52"/>
      <c r="D14" s="52"/>
      <c r="E14" s="52"/>
      <c r="F14" s="52"/>
      <c r="G14" s="53"/>
      <c r="H14" s="24"/>
      <c r="I14" s="25"/>
    </row>
    <row r="15" spans="1:9" x14ac:dyDescent="0.25">
      <c r="A15" s="51"/>
      <c r="B15" s="52"/>
      <c r="C15" s="52"/>
      <c r="D15" s="52"/>
      <c r="E15" s="52"/>
      <c r="F15" s="52"/>
      <c r="G15" s="53"/>
      <c r="H15" s="24"/>
      <c r="I15" s="25"/>
    </row>
    <row r="16" spans="1:9" x14ac:dyDescent="0.25">
      <c r="A16" s="21" t="s">
        <v>9</v>
      </c>
      <c r="B16" s="22"/>
      <c r="C16" s="22"/>
      <c r="D16" s="22"/>
      <c r="E16" s="22"/>
      <c r="F16" s="22"/>
      <c r="G16" s="23"/>
      <c r="H16" s="24"/>
      <c r="I16" s="25"/>
    </row>
    <row r="17" spans="1:9" x14ac:dyDescent="0.25">
      <c r="A17" s="54" t="s">
        <v>0</v>
      </c>
      <c r="B17" s="55"/>
      <c r="C17" s="55"/>
      <c r="D17" s="55"/>
      <c r="E17" s="55"/>
      <c r="F17" s="55"/>
      <c r="G17" s="56"/>
      <c r="H17" s="24"/>
      <c r="I17" s="25"/>
    </row>
    <row r="18" spans="1:9" x14ac:dyDescent="0.25">
      <c r="A18" s="26" t="s">
        <v>52</v>
      </c>
      <c r="B18" s="27"/>
      <c r="C18" s="27"/>
      <c r="D18" s="27"/>
      <c r="E18" s="27"/>
      <c r="F18" s="27"/>
      <c r="G18" s="28"/>
      <c r="H18" s="29"/>
      <c r="I18" s="30"/>
    </row>
    <row r="19" spans="1:9" x14ac:dyDescent="0.25">
      <c r="A19" s="26" t="s">
        <v>11</v>
      </c>
      <c r="B19" s="27"/>
      <c r="C19" s="27"/>
      <c r="D19" s="27"/>
      <c r="E19" s="27"/>
      <c r="F19" s="27"/>
      <c r="G19" s="28"/>
      <c r="H19" s="7">
        <v>1373.96</v>
      </c>
      <c r="I19" s="8"/>
    </row>
    <row r="20" spans="1:9" x14ac:dyDescent="0.25">
      <c r="A20" s="26" t="s">
        <v>17</v>
      </c>
      <c r="B20" s="27"/>
      <c r="C20" s="27"/>
      <c r="D20" s="27"/>
      <c r="E20" s="27"/>
      <c r="F20" s="27"/>
      <c r="G20" s="28"/>
      <c r="H20" s="29"/>
      <c r="I20" s="30"/>
    </row>
    <row r="21" spans="1:9" x14ac:dyDescent="0.25">
      <c r="A21" s="26" t="s">
        <v>18</v>
      </c>
      <c r="B21" s="27"/>
      <c r="C21" s="27"/>
      <c r="D21" s="27"/>
      <c r="E21" s="27"/>
      <c r="F21" s="27"/>
      <c r="G21" s="28"/>
      <c r="H21" s="57"/>
      <c r="I21" s="58"/>
    </row>
    <row r="22" spans="1:9" x14ac:dyDescent="0.25">
      <c r="A22" s="26" t="s">
        <v>12</v>
      </c>
      <c r="B22" s="27"/>
      <c r="C22" s="27"/>
      <c r="D22" s="27"/>
      <c r="E22" s="27"/>
      <c r="F22" s="27"/>
      <c r="G22" s="28"/>
      <c r="H22" s="7">
        <v>8147.25</v>
      </c>
      <c r="I22" s="8"/>
    </row>
    <row r="23" spans="1:9" x14ac:dyDescent="0.25">
      <c r="A23" s="26" t="s">
        <v>50</v>
      </c>
      <c r="B23" s="27"/>
      <c r="C23" s="27"/>
      <c r="D23" s="27"/>
      <c r="E23" s="27"/>
      <c r="F23" s="27"/>
      <c r="G23" s="28"/>
      <c r="H23" s="29">
        <v>32118.27</v>
      </c>
      <c r="I23" s="30"/>
    </row>
    <row r="24" spans="1:9" x14ac:dyDescent="0.25">
      <c r="A24" s="26" t="s">
        <v>13</v>
      </c>
      <c r="B24" s="27"/>
      <c r="C24" s="27"/>
      <c r="D24" s="27"/>
      <c r="E24" s="27"/>
      <c r="F24" s="27"/>
      <c r="G24" s="28"/>
      <c r="H24" s="57">
        <v>9860.31</v>
      </c>
      <c r="I24" s="58"/>
    </row>
    <row r="25" spans="1:9" ht="15.75" thickBot="1" x14ac:dyDescent="0.3">
      <c r="A25" s="69" t="s">
        <v>49</v>
      </c>
      <c r="B25" s="70"/>
      <c r="C25" s="70"/>
      <c r="D25" s="70"/>
      <c r="E25" s="70"/>
      <c r="F25" s="70"/>
      <c r="G25" s="71"/>
      <c r="H25" s="72">
        <v>1534.52</v>
      </c>
      <c r="I25" s="73"/>
    </row>
    <row r="26" spans="1:9" s="1" customFormat="1" ht="15.75" thickBot="1" x14ac:dyDescent="0.3">
      <c r="A26" s="33" t="s">
        <v>63</v>
      </c>
      <c r="B26" s="34"/>
      <c r="C26" s="34"/>
      <c r="D26" s="34"/>
      <c r="E26" s="34"/>
      <c r="F26" s="34"/>
      <c r="G26" s="35"/>
      <c r="H26" s="36">
        <v>56076.69</v>
      </c>
      <c r="I26" s="163"/>
    </row>
    <row r="27" spans="1:9" ht="15.75" thickBot="1" x14ac:dyDescent="0.3">
      <c r="A27" s="126"/>
      <c r="B27" s="127"/>
      <c r="C27" s="127"/>
      <c r="D27" s="127"/>
      <c r="E27" s="127"/>
      <c r="F27" s="127"/>
      <c r="G27" s="128"/>
      <c r="H27" s="126"/>
      <c r="I27" s="128"/>
    </row>
    <row r="28" spans="1:9" ht="15.75" thickBot="1" x14ac:dyDescent="0.3">
      <c r="A28" s="59" t="s">
        <v>140</v>
      </c>
      <c r="B28" s="60"/>
      <c r="C28" s="60"/>
      <c r="D28" s="60"/>
      <c r="E28" s="60"/>
      <c r="F28" s="60"/>
      <c r="G28" s="61"/>
      <c r="H28" s="11"/>
      <c r="I28" s="13"/>
    </row>
    <row r="29" spans="1:9" x14ac:dyDescent="0.25">
      <c r="A29" s="161" t="s">
        <v>75</v>
      </c>
      <c r="B29" s="162"/>
      <c r="C29" s="162"/>
      <c r="D29" s="162"/>
      <c r="E29" s="162"/>
      <c r="F29" s="162"/>
      <c r="G29" s="162"/>
      <c r="H29" s="64"/>
      <c r="I29" s="66"/>
    </row>
    <row r="30" spans="1:9" ht="15.75" thickBot="1" x14ac:dyDescent="0.3">
      <c r="A30" s="188"/>
      <c r="B30" s="189"/>
      <c r="C30" s="189"/>
      <c r="D30" s="189"/>
      <c r="E30" s="189"/>
      <c r="F30" s="189"/>
      <c r="G30" s="189"/>
      <c r="H30" s="145"/>
      <c r="I30" s="146"/>
    </row>
    <row r="31" spans="1:9" x14ac:dyDescent="0.25">
      <c r="A31" s="279" t="s">
        <v>81</v>
      </c>
      <c r="B31" s="280"/>
      <c r="C31" s="280"/>
      <c r="D31" s="280"/>
      <c r="E31" s="280"/>
      <c r="F31" s="280"/>
      <c r="G31" s="281"/>
      <c r="H31" s="282">
        <v>5645.4</v>
      </c>
      <c r="I31" s="214"/>
    </row>
    <row r="32" spans="1:9" ht="15.75" thickBot="1" x14ac:dyDescent="0.3">
      <c r="A32" s="283" t="s">
        <v>82</v>
      </c>
      <c r="B32" s="284"/>
      <c r="C32" s="284"/>
      <c r="D32" s="284"/>
      <c r="E32" s="284"/>
      <c r="F32" s="284"/>
      <c r="G32" s="263"/>
      <c r="H32" s="285">
        <v>2689.11</v>
      </c>
      <c r="I32" s="286"/>
    </row>
    <row r="33" spans="1:9" ht="15.75" thickBot="1" x14ac:dyDescent="0.3">
      <c r="A33" s="126"/>
      <c r="B33" s="127"/>
      <c r="C33" s="127"/>
      <c r="D33" s="127"/>
      <c r="E33" s="127"/>
      <c r="F33" s="127"/>
      <c r="G33" s="127"/>
      <c r="H33" s="126"/>
      <c r="I33" s="128"/>
    </row>
    <row r="34" spans="1:9" ht="15.75" thickBot="1" x14ac:dyDescent="0.3">
      <c r="A34" s="59" t="s">
        <v>14</v>
      </c>
      <c r="B34" s="60"/>
      <c r="C34" s="60"/>
      <c r="D34" s="60"/>
      <c r="E34" s="60"/>
      <c r="F34" s="60"/>
      <c r="G34" s="61"/>
      <c r="H34" s="62">
        <f>H9+H28</f>
        <v>54148.529999999992</v>
      </c>
      <c r="I34" s="63"/>
    </row>
    <row r="35" spans="1:9" x14ac:dyDescent="0.25">
      <c r="A35" s="64"/>
      <c r="B35" s="65"/>
      <c r="C35" s="65"/>
      <c r="D35" s="65"/>
      <c r="E35" s="65"/>
      <c r="F35" s="65"/>
      <c r="G35" s="66"/>
      <c r="H35" s="120"/>
      <c r="I35" s="121"/>
    </row>
    <row r="36" spans="1:9" x14ac:dyDescent="0.25">
      <c r="A36" s="16" t="s">
        <v>124</v>
      </c>
      <c r="B36" s="17"/>
      <c r="C36" s="17"/>
      <c r="D36" s="17"/>
      <c r="E36" s="17"/>
      <c r="F36" s="17"/>
      <c r="G36" s="18"/>
      <c r="H36" s="46">
        <f>H4+H9-H26</f>
        <v>109034.34999999998</v>
      </c>
      <c r="I36" s="32"/>
    </row>
    <row r="37" spans="1:9" x14ac:dyDescent="0.25">
      <c r="A37" s="16" t="s">
        <v>95</v>
      </c>
      <c r="B37" s="17"/>
      <c r="C37" s="17"/>
      <c r="D37" s="17"/>
      <c r="E37" s="17"/>
      <c r="F37" s="17"/>
      <c r="G37" s="18"/>
      <c r="H37" s="46">
        <f>H6-H7+H28</f>
        <v>14410</v>
      </c>
      <c r="I37" s="47"/>
    </row>
    <row r="38" spans="1:9" x14ac:dyDescent="0.25">
      <c r="A38" s="157" t="s">
        <v>104</v>
      </c>
      <c r="B38" s="17"/>
      <c r="C38" s="17"/>
      <c r="D38" s="17"/>
      <c r="E38" s="17"/>
      <c r="F38" s="17"/>
      <c r="G38" s="17"/>
      <c r="H38" s="46">
        <f>H31-H32</f>
        <v>2956.2899999999995</v>
      </c>
      <c r="I38" s="47"/>
    </row>
    <row r="39" spans="1:9" x14ac:dyDescent="0.25">
      <c r="A39" s="31"/>
      <c r="B39" s="122"/>
      <c r="C39" s="122"/>
      <c r="D39" s="122"/>
      <c r="E39" s="122"/>
      <c r="F39" s="122"/>
      <c r="G39" s="32"/>
      <c r="H39" s="31"/>
      <c r="I39" s="32"/>
    </row>
    <row r="40" spans="1:9" x14ac:dyDescent="0.25">
      <c r="A40" s="78" t="s">
        <v>15</v>
      </c>
      <c r="B40" s="79"/>
      <c r="C40" s="79"/>
      <c r="D40" s="79"/>
      <c r="E40" s="79"/>
      <c r="F40" s="79"/>
      <c r="G40" s="80"/>
      <c r="H40" s="109"/>
      <c r="I40" s="110"/>
    </row>
    <row r="41" spans="1:9" x14ac:dyDescent="0.25">
      <c r="A41" s="26" t="s">
        <v>16</v>
      </c>
      <c r="B41" s="27"/>
      <c r="C41" s="27"/>
      <c r="D41" s="27"/>
      <c r="E41" s="27"/>
      <c r="F41" s="27"/>
      <c r="G41" s="28"/>
      <c r="H41" s="197">
        <v>11.5</v>
      </c>
      <c r="I41" s="198"/>
    </row>
    <row r="42" spans="1:9" ht="15.75" thickBot="1" x14ac:dyDescent="0.3">
      <c r="A42" s="83" t="s">
        <v>54</v>
      </c>
      <c r="B42" s="84"/>
      <c r="C42" s="84"/>
      <c r="D42" s="84"/>
      <c r="E42" s="84"/>
      <c r="F42" s="84"/>
      <c r="G42" s="85"/>
      <c r="H42" s="273">
        <f>(H9/H26+H31/H32)*H41</f>
        <v>35.247177449807609</v>
      </c>
      <c r="I42" s="274"/>
    </row>
    <row r="46" spans="1:9" x14ac:dyDescent="0.25">
      <c r="A46" s="77" t="s">
        <v>19</v>
      </c>
      <c r="B46" s="77"/>
      <c r="C46" s="77"/>
      <c r="G46" s="77" t="s">
        <v>20</v>
      </c>
      <c r="H46" s="77"/>
      <c r="I46" s="77"/>
    </row>
  </sheetData>
  <mergeCells count="82">
    <mergeCell ref="A38:G38"/>
    <mergeCell ref="H38:I38"/>
    <mergeCell ref="H32:I32"/>
    <mergeCell ref="A30:G30"/>
    <mergeCell ref="H30:I30"/>
    <mergeCell ref="A33:G33"/>
    <mergeCell ref="H33:I33"/>
    <mergeCell ref="A37:G37"/>
    <mergeCell ref="H37:I37"/>
    <mergeCell ref="A35:G35"/>
    <mergeCell ref="H35:I35"/>
    <mergeCell ref="A6:G6"/>
    <mergeCell ref="H6:I6"/>
    <mergeCell ref="A5:G5"/>
    <mergeCell ref="H5:I5"/>
    <mergeCell ref="A1:I1"/>
    <mergeCell ref="C2:F2"/>
    <mergeCell ref="A3:G3"/>
    <mergeCell ref="H3:I3"/>
    <mergeCell ref="H4:I4"/>
    <mergeCell ref="A4:G4"/>
    <mergeCell ref="A7:G7"/>
    <mergeCell ref="H7:I7"/>
    <mergeCell ref="A8:G8"/>
    <mergeCell ref="H8:I8"/>
    <mergeCell ref="A26:G26"/>
    <mergeCell ref="H26:I26"/>
    <mergeCell ref="A18:G18"/>
    <mergeCell ref="A9:G9"/>
    <mergeCell ref="H9:I9"/>
    <mergeCell ref="A10:G10"/>
    <mergeCell ref="H10:I10"/>
    <mergeCell ref="A11:G11"/>
    <mergeCell ref="H11:I11"/>
    <mergeCell ref="A12:G12"/>
    <mergeCell ref="A16:G16"/>
    <mergeCell ref="H16:I16"/>
    <mergeCell ref="A17:G17"/>
    <mergeCell ref="H17:I17"/>
    <mergeCell ref="H12:I12"/>
    <mergeCell ref="A13:G13"/>
    <mergeCell ref="H13:I13"/>
    <mergeCell ref="A14:G15"/>
    <mergeCell ref="H14:I15"/>
    <mergeCell ref="H18:I18"/>
    <mergeCell ref="A19:G19"/>
    <mergeCell ref="H19:I19"/>
    <mergeCell ref="H29:I2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46:C46"/>
    <mergeCell ref="G46:I46"/>
    <mergeCell ref="A39:G39"/>
    <mergeCell ref="H39:I39"/>
    <mergeCell ref="A40:G40"/>
    <mergeCell ref="H40:I40"/>
    <mergeCell ref="A41:G41"/>
    <mergeCell ref="H41:I41"/>
    <mergeCell ref="A42:G42"/>
    <mergeCell ref="H42:I42"/>
    <mergeCell ref="A27:G27"/>
    <mergeCell ref="H27:I27"/>
    <mergeCell ref="A36:G36"/>
    <mergeCell ref="H36:I36"/>
    <mergeCell ref="A28:G28"/>
    <mergeCell ref="H28:I28"/>
    <mergeCell ref="A34:G34"/>
    <mergeCell ref="H34:I34"/>
    <mergeCell ref="A29:G29"/>
    <mergeCell ref="A31:G31"/>
    <mergeCell ref="H31:I31"/>
    <mergeCell ref="A32:G3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O14" sqref="O14"/>
    </sheetView>
  </sheetViews>
  <sheetFormatPr defaultRowHeight="15" x14ac:dyDescent="0.25"/>
  <sheetData>
    <row r="1" spans="1:9" ht="18.75" x14ac:dyDescent="0.3">
      <c r="A1" s="9" t="s">
        <v>40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2"/>
      <c r="H3" s="14" t="s">
        <v>2</v>
      </c>
      <c r="I3" s="15"/>
    </row>
    <row r="4" spans="1:9" x14ac:dyDescent="0.25">
      <c r="A4" s="43" t="s">
        <v>77</v>
      </c>
      <c r="B4" s="44"/>
      <c r="C4" s="44"/>
      <c r="D4" s="44"/>
      <c r="E4" s="44"/>
      <c r="F4" s="44"/>
      <c r="G4" s="45"/>
      <c r="H4" s="288">
        <v>275513.53999999998</v>
      </c>
      <c r="I4" s="289"/>
    </row>
    <row r="5" spans="1:9" x14ac:dyDescent="0.25">
      <c r="A5" s="31"/>
      <c r="B5" s="122"/>
      <c r="C5" s="122"/>
      <c r="D5" s="122"/>
      <c r="E5" s="122"/>
      <c r="F5" s="122"/>
      <c r="G5" s="32"/>
      <c r="H5" s="197"/>
      <c r="I5" s="198"/>
    </row>
    <row r="6" spans="1:9" x14ac:dyDescent="0.25">
      <c r="A6" s="74" t="s">
        <v>119</v>
      </c>
      <c r="B6" s="75"/>
      <c r="C6" s="75"/>
      <c r="D6" s="75"/>
      <c r="E6" s="75"/>
      <c r="F6" s="75"/>
      <c r="G6" s="76"/>
      <c r="H6" s="31">
        <v>141610.16</v>
      </c>
      <c r="I6" s="32"/>
    </row>
    <row r="7" spans="1:9" x14ac:dyDescent="0.25">
      <c r="A7" s="43" t="s">
        <v>67</v>
      </c>
      <c r="B7" s="44"/>
      <c r="C7" s="44"/>
      <c r="D7" s="44"/>
      <c r="E7" s="44"/>
      <c r="F7" s="44"/>
      <c r="G7" s="45"/>
      <c r="H7" s="113">
        <v>8119.76</v>
      </c>
      <c r="I7" s="114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4020</v>
      </c>
      <c r="I8" s="8"/>
    </row>
    <row r="9" spans="1:9" ht="15.75" thickBot="1" x14ac:dyDescent="0.3">
      <c r="A9" s="31"/>
      <c r="B9" s="122"/>
      <c r="C9" s="122"/>
      <c r="D9" s="122"/>
      <c r="E9" s="122"/>
      <c r="F9" s="122"/>
      <c r="G9" s="32"/>
      <c r="H9" s="29"/>
      <c r="I9" s="30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158"/>
      <c r="H10" s="36">
        <f>H11+H12+H13+H14+H15+H17+H18+H30+H20+H21+H22+H23+H24+H25+H26+H19</f>
        <v>70197.509999999995</v>
      </c>
      <c r="I10" s="147"/>
    </row>
    <row r="11" spans="1:9" x14ac:dyDescent="0.25">
      <c r="A11" s="38" t="s">
        <v>59</v>
      </c>
      <c r="B11" s="39"/>
      <c r="C11" s="39"/>
      <c r="D11" s="39"/>
      <c r="E11" s="39"/>
      <c r="F11" s="39"/>
      <c r="G11" s="39"/>
      <c r="H11" s="116">
        <v>0</v>
      </c>
      <c r="I11" s="117"/>
    </row>
    <row r="12" spans="1:9" x14ac:dyDescent="0.25">
      <c r="A12" s="21" t="s">
        <v>4</v>
      </c>
      <c r="B12" s="22"/>
      <c r="C12" s="22"/>
      <c r="D12" s="22"/>
      <c r="E12" s="22"/>
      <c r="F12" s="22"/>
      <c r="G12" s="156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156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156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159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159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156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160"/>
      <c r="H18" s="24"/>
      <c r="I18" s="25"/>
    </row>
    <row r="19" spans="1:9" x14ac:dyDescent="0.25">
      <c r="A19" s="21" t="s">
        <v>52</v>
      </c>
      <c r="B19" s="22"/>
      <c r="C19" s="22"/>
      <c r="D19" s="22"/>
      <c r="E19" s="22"/>
      <c r="F19" s="22"/>
      <c r="G19" s="156"/>
      <c r="H19" s="7">
        <v>904.5</v>
      </c>
      <c r="I19" s="8"/>
    </row>
    <row r="20" spans="1:9" x14ac:dyDescent="0.25">
      <c r="A20" s="26" t="s">
        <v>11</v>
      </c>
      <c r="B20" s="27"/>
      <c r="C20" s="27"/>
      <c r="D20" s="27"/>
      <c r="E20" s="27"/>
      <c r="F20" s="27"/>
      <c r="G20" s="27"/>
      <c r="H20" s="7">
        <v>3140.48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7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7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7"/>
      <c r="H23" s="29">
        <v>10321.65</v>
      </c>
      <c r="I23" s="30"/>
    </row>
    <row r="24" spans="1:9" x14ac:dyDescent="0.25">
      <c r="A24" s="26" t="s">
        <v>50</v>
      </c>
      <c r="B24" s="27"/>
      <c r="C24" s="27"/>
      <c r="D24" s="27"/>
      <c r="E24" s="27"/>
      <c r="F24" s="27"/>
      <c r="G24" s="27"/>
      <c r="H24" s="29">
        <v>40690.239999999998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7"/>
      <c r="H25" s="57">
        <v>12491.9</v>
      </c>
      <c r="I25" s="5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0"/>
      <c r="H26" s="72">
        <v>1534.52</v>
      </c>
      <c r="I26" s="73"/>
    </row>
    <row r="27" spans="1:9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67">
        <v>59977.98</v>
      </c>
      <c r="I27" s="68"/>
    </row>
    <row r="28" spans="1:9" ht="15.75" thickBot="1" x14ac:dyDescent="0.3">
      <c r="A28" s="126"/>
      <c r="B28" s="127"/>
      <c r="C28" s="127"/>
      <c r="D28" s="127"/>
      <c r="E28" s="127"/>
      <c r="F28" s="127"/>
      <c r="G28" s="128"/>
      <c r="H28" s="126"/>
      <c r="I28" s="128"/>
    </row>
    <row r="29" spans="1:9" ht="15.75" thickBot="1" x14ac:dyDescent="0.3">
      <c r="A29" s="59" t="s">
        <v>140</v>
      </c>
      <c r="B29" s="60"/>
      <c r="C29" s="60"/>
      <c r="D29" s="60"/>
      <c r="E29" s="60"/>
      <c r="F29" s="60"/>
      <c r="G29" s="60"/>
      <c r="H29" s="62">
        <f>H30</f>
        <v>0</v>
      </c>
      <c r="I29" s="63"/>
    </row>
    <row r="30" spans="1:9" x14ac:dyDescent="0.25">
      <c r="A30" s="161" t="s">
        <v>75</v>
      </c>
      <c r="B30" s="162"/>
      <c r="C30" s="162"/>
      <c r="D30" s="162"/>
      <c r="E30" s="162"/>
      <c r="F30" s="162"/>
      <c r="G30" s="162"/>
      <c r="H30" s="64"/>
      <c r="I30" s="66"/>
    </row>
    <row r="31" spans="1:9" ht="15.75" thickBot="1" x14ac:dyDescent="0.3">
      <c r="A31" s="188"/>
      <c r="B31" s="189"/>
      <c r="C31" s="189"/>
      <c r="D31" s="189"/>
      <c r="E31" s="189"/>
      <c r="F31" s="189"/>
      <c r="G31" s="189"/>
      <c r="H31" s="145"/>
      <c r="I31" s="146"/>
    </row>
    <row r="32" spans="1:9" x14ac:dyDescent="0.25">
      <c r="A32" s="279" t="s">
        <v>81</v>
      </c>
      <c r="B32" s="280"/>
      <c r="C32" s="280"/>
      <c r="D32" s="280"/>
      <c r="E32" s="280"/>
      <c r="F32" s="280"/>
      <c r="G32" s="281"/>
      <c r="H32" s="213">
        <v>6870.6</v>
      </c>
      <c r="I32" s="287"/>
    </row>
    <row r="33" spans="1:9" ht="15.75" thickBot="1" x14ac:dyDescent="0.3">
      <c r="A33" s="283" t="s">
        <v>82</v>
      </c>
      <c r="B33" s="284"/>
      <c r="C33" s="284"/>
      <c r="D33" s="284"/>
      <c r="E33" s="284"/>
      <c r="F33" s="284"/>
      <c r="G33" s="263"/>
      <c r="H33" s="285">
        <v>3174.86</v>
      </c>
      <c r="I33" s="286"/>
    </row>
    <row r="34" spans="1:9" ht="15.75" thickBot="1" x14ac:dyDescent="0.3">
      <c r="A34" s="126"/>
      <c r="B34" s="127"/>
      <c r="C34" s="127"/>
      <c r="D34" s="127"/>
      <c r="E34" s="127"/>
      <c r="F34" s="127"/>
      <c r="G34" s="127"/>
      <c r="H34" s="126"/>
      <c r="I34" s="128"/>
    </row>
    <row r="35" spans="1:9" ht="15.75" thickBot="1" x14ac:dyDescent="0.3">
      <c r="A35" s="59" t="s">
        <v>14</v>
      </c>
      <c r="B35" s="60"/>
      <c r="C35" s="60"/>
      <c r="D35" s="60"/>
      <c r="E35" s="60"/>
      <c r="F35" s="60"/>
      <c r="G35" s="60"/>
      <c r="H35" s="62">
        <f>H10+H29</f>
        <v>70197.509999999995</v>
      </c>
      <c r="I35" s="63"/>
    </row>
    <row r="36" spans="1:9" x14ac:dyDescent="0.25">
      <c r="A36" s="64"/>
      <c r="B36" s="65"/>
      <c r="C36" s="65"/>
      <c r="D36" s="65"/>
      <c r="E36" s="65"/>
      <c r="F36" s="65"/>
      <c r="G36" s="65"/>
      <c r="H36" s="64"/>
      <c r="I36" s="66"/>
    </row>
    <row r="37" spans="1:9" x14ac:dyDescent="0.25">
      <c r="A37" s="16" t="s">
        <v>79</v>
      </c>
      <c r="B37" s="17"/>
      <c r="C37" s="17"/>
      <c r="D37" s="17"/>
      <c r="E37" s="17"/>
      <c r="F37" s="17"/>
      <c r="G37" s="17"/>
      <c r="H37" s="46">
        <f>H4+H10-H27</f>
        <v>285733.07</v>
      </c>
      <c r="I37" s="47"/>
    </row>
    <row r="38" spans="1:9" x14ac:dyDescent="0.25">
      <c r="A38" s="16" t="s">
        <v>95</v>
      </c>
      <c r="B38" s="17"/>
      <c r="C38" s="17"/>
      <c r="D38" s="17"/>
      <c r="E38" s="17"/>
      <c r="F38" s="17"/>
      <c r="G38" s="17"/>
      <c r="H38" s="46">
        <f>H6-H7-H8+H29</f>
        <v>129470.39999999999</v>
      </c>
      <c r="I38" s="47"/>
    </row>
    <row r="39" spans="1:9" x14ac:dyDescent="0.25">
      <c r="A39" s="157" t="s">
        <v>104</v>
      </c>
      <c r="B39" s="17"/>
      <c r="C39" s="17"/>
      <c r="D39" s="17"/>
      <c r="E39" s="17"/>
      <c r="F39" s="17"/>
      <c r="G39" s="17"/>
      <c r="H39" s="46">
        <f>H32-H33</f>
        <v>3695.7400000000002</v>
      </c>
      <c r="I39" s="47"/>
    </row>
    <row r="40" spans="1:9" x14ac:dyDescent="0.25">
      <c r="A40" s="43"/>
      <c r="B40" s="44"/>
      <c r="C40" s="44"/>
      <c r="D40" s="44"/>
      <c r="E40" s="44"/>
      <c r="F40" s="44"/>
      <c r="G40" s="157"/>
      <c r="H40" s="31"/>
      <c r="I40" s="32"/>
    </row>
    <row r="41" spans="1:9" x14ac:dyDescent="0.25">
      <c r="A41" s="21" t="s">
        <v>15</v>
      </c>
      <c r="B41" s="22"/>
      <c r="C41" s="22"/>
      <c r="D41" s="22"/>
      <c r="E41" s="22"/>
      <c r="F41" s="22"/>
      <c r="G41" s="156"/>
      <c r="H41" s="24"/>
      <c r="I41" s="25"/>
    </row>
    <row r="42" spans="1:9" x14ac:dyDescent="0.25">
      <c r="A42" s="26" t="s">
        <v>16</v>
      </c>
      <c r="B42" s="27"/>
      <c r="C42" s="27"/>
      <c r="D42" s="27"/>
      <c r="E42" s="27"/>
      <c r="F42" s="27"/>
      <c r="G42" s="27"/>
      <c r="H42" s="46">
        <v>10</v>
      </c>
      <c r="I42" s="47"/>
    </row>
    <row r="43" spans="1:9" ht="15.75" thickBot="1" x14ac:dyDescent="0.3">
      <c r="A43" s="83" t="s">
        <v>54</v>
      </c>
      <c r="B43" s="84"/>
      <c r="C43" s="84"/>
      <c r="D43" s="84"/>
      <c r="E43" s="84"/>
      <c r="F43" s="84"/>
      <c r="G43" s="84"/>
      <c r="H43" s="273">
        <f>(H10/H27+H29/H7+H32/H33)*H42</f>
        <v>33.344519596361806</v>
      </c>
      <c r="I43" s="274"/>
    </row>
    <row r="46" spans="1:9" x14ac:dyDescent="0.25">
      <c r="A46" s="77" t="s">
        <v>19</v>
      </c>
      <c r="B46" s="77"/>
      <c r="C46" s="77"/>
      <c r="G46" s="77" t="s">
        <v>20</v>
      </c>
      <c r="H46" s="77"/>
      <c r="I46" s="77"/>
    </row>
  </sheetData>
  <mergeCells count="84">
    <mergeCell ref="A29:G29"/>
    <mergeCell ref="H29:I29"/>
    <mergeCell ref="A20:G20"/>
    <mergeCell ref="H20:I20"/>
    <mergeCell ref="A19:G19"/>
    <mergeCell ref="H19:I19"/>
    <mergeCell ref="A28:G28"/>
    <mergeCell ref="H28:I28"/>
    <mergeCell ref="A25:G25"/>
    <mergeCell ref="H25:I25"/>
    <mergeCell ref="A26:G26"/>
    <mergeCell ref="H26:I26"/>
    <mergeCell ref="A21:G21"/>
    <mergeCell ref="H21:I21"/>
    <mergeCell ref="A22:G22"/>
    <mergeCell ref="H22:I22"/>
    <mergeCell ref="A7:G7"/>
    <mergeCell ref="H7:I7"/>
    <mergeCell ref="A8:G8"/>
    <mergeCell ref="H8:I8"/>
    <mergeCell ref="A12:G12"/>
    <mergeCell ref="H12:I12"/>
    <mergeCell ref="A9:G9"/>
    <mergeCell ref="H9:I9"/>
    <mergeCell ref="A10:G10"/>
    <mergeCell ref="H10:I10"/>
    <mergeCell ref="A11:G11"/>
    <mergeCell ref="H11:I11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  <mergeCell ref="A18:G18"/>
    <mergeCell ref="H18:I18"/>
    <mergeCell ref="H13:I13"/>
    <mergeCell ref="A14:G14"/>
    <mergeCell ref="H14:I14"/>
    <mergeCell ref="A15:G16"/>
    <mergeCell ref="H15:I16"/>
    <mergeCell ref="A13:G13"/>
    <mergeCell ref="A17:G17"/>
    <mergeCell ref="H17:I17"/>
    <mergeCell ref="A30:G30"/>
    <mergeCell ref="H30:I30"/>
    <mergeCell ref="A31:G31"/>
    <mergeCell ref="H31:I31"/>
    <mergeCell ref="A34:G34"/>
    <mergeCell ref="H34:I34"/>
    <mergeCell ref="A32:G32"/>
    <mergeCell ref="H32:I32"/>
    <mergeCell ref="A33:G33"/>
    <mergeCell ref="H33:I33"/>
    <mergeCell ref="A23:G23"/>
    <mergeCell ref="H23:I23"/>
    <mergeCell ref="A24:G24"/>
    <mergeCell ref="H24:I24"/>
    <mergeCell ref="A27:G27"/>
    <mergeCell ref="H27:I27"/>
    <mergeCell ref="A46:C46"/>
    <mergeCell ref="G46:I46"/>
    <mergeCell ref="A42:G42"/>
    <mergeCell ref="H42:I42"/>
    <mergeCell ref="A43:G43"/>
    <mergeCell ref="H43:I43"/>
    <mergeCell ref="A41:G41"/>
    <mergeCell ref="H41:I41"/>
    <mergeCell ref="A40:G40"/>
    <mergeCell ref="A35:G35"/>
    <mergeCell ref="H35:I35"/>
    <mergeCell ref="H36:I36"/>
    <mergeCell ref="A37:G37"/>
    <mergeCell ref="H37:I37"/>
    <mergeCell ref="H40:I40"/>
    <mergeCell ref="A36:G36"/>
    <mergeCell ref="A38:G38"/>
    <mergeCell ref="H38:I38"/>
    <mergeCell ref="A39:G39"/>
    <mergeCell ref="H39:I3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L15" sqref="L15"/>
    </sheetView>
  </sheetViews>
  <sheetFormatPr defaultRowHeight="15" x14ac:dyDescent="0.25"/>
  <sheetData>
    <row r="1" spans="1:9" ht="18.75" x14ac:dyDescent="0.3">
      <c r="A1" s="9" t="s">
        <v>41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2"/>
      <c r="H3" s="14" t="s">
        <v>2</v>
      </c>
      <c r="I3" s="15"/>
    </row>
    <row r="4" spans="1:9" x14ac:dyDescent="0.25">
      <c r="A4" s="16" t="s">
        <v>77</v>
      </c>
      <c r="B4" s="17"/>
      <c r="C4" s="17"/>
      <c r="D4" s="17"/>
      <c r="E4" s="17"/>
      <c r="F4" s="17"/>
      <c r="G4" s="17"/>
      <c r="H4" s="295">
        <v>143153.25</v>
      </c>
      <c r="I4" s="296"/>
    </row>
    <row r="5" spans="1:9" x14ac:dyDescent="0.25">
      <c r="A5" s="31"/>
      <c r="B5" s="122"/>
      <c r="C5" s="122"/>
      <c r="D5" s="122"/>
      <c r="E5" s="122"/>
      <c r="F5" s="122"/>
      <c r="G5" s="32"/>
      <c r="H5" s="31"/>
      <c r="I5" s="32"/>
    </row>
    <row r="6" spans="1:9" x14ac:dyDescent="0.25">
      <c r="A6" s="16" t="s">
        <v>119</v>
      </c>
      <c r="B6" s="17"/>
      <c r="C6" s="17"/>
      <c r="D6" s="17"/>
      <c r="E6" s="17"/>
      <c r="F6" s="17"/>
      <c r="G6" s="18"/>
      <c r="H6" s="31">
        <v>29701.59</v>
      </c>
      <c r="I6" s="32"/>
    </row>
    <row r="7" spans="1:9" x14ac:dyDescent="0.25">
      <c r="A7" s="16" t="s">
        <v>67</v>
      </c>
      <c r="B7" s="17"/>
      <c r="C7" s="17"/>
      <c r="D7" s="17"/>
      <c r="E7" s="17"/>
      <c r="F7" s="17"/>
      <c r="G7" s="18"/>
      <c r="H7" s="46">
        <v>3427.53</v>
      </c>
      <c r="I7" s="47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93">
        <v>3720</v>
      </c>
      <c r="I8" s="94"/>
    </row>
    <row r="9" spans="1:9" ht="15.75" thickBot="1" x14ac:dyDescent="0.3">
      <c r="A9" s="31"/>
      <c r="B9" s="122"/>
      <c r="C9" s="122"/>
      <c r="D9" s="122"/>
      <c r="E9" s="122"/>
      <c r="F9" s="122"/>
      <c r="G9" s="32"/>
      <c r="H9" s="31"/>
      <c r="I9" s="32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158"/>
      <c r="H10" s="36">
        <f>H11+H12+H13+H14+H15+H17+H18+H30+H20+H21+H22+H23+H24+H25+H26+H19</f>
        <v>40070.759999999995</v>
      </c>
      <c r="I10" s="147"/>
    </row>
    <row r="11" spans="1:9" x14ac:dyDescent="0.25">
      <c r="A11" s="38" t="s">
        <v>59</v>
      </c>
      <c r="B11" s="39"/>
      <c r="C11" s="39"/>
      <c r="D11" s="39"/>
      <c r="E11" s="39"/>
      <c r="F11" s="39"/>
      <c r="G11" s="39"/>
      <c r="H11" s="41">
        <v>0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156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156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156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159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159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156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160"/>
      <c r="H18" s="24"/>
      <c r="I18" s="25"/>
    </row>
    <row r="19" spans="1:9" x14ac:dyDescent="0.25">
      <c r="A19" s="21" t="s">
        <v>52</v>
      </c>
      <c r="B19" s="22"/>
      <c r="C19" s="22"/>
      <c r="D19" s="22"/>
      <c r="E19" s="22"/>
      <c r="F19" s="22"/>
      <c r="G19" s="156"/>
      <c r="H19" s="7">
        <v>1161</v>
      </c>
      <c r="I19" s="8"/>
    </row>
    <row r="20" spans="1:9" x14ac:dyDescent="0.25">
      <c r="A20" s="26" t="s">
        <v>11</v>
      </c>
      <c r="B20" s="27"/>
      <c r="C20" s="27"/>
      <c r="D20" s="27"/>
      <c r="E20" s="27"/>
      <c r="F20" s="27"/>
      <c r="G20" s="27"/>
      <c r="H20" s="7">
        <v>1570.24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7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7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7"/>
      <c r="H23" s="7">
        <v>5638.5</v>
      </c>
      <c r="I23" s="8"/>
    </row>
    <row r="24" spans="1:9" x14ac:dyDescent="0.25">
      <c r="A24" s="26" t="s">
        <v>50</v>
      </c>
      <c r="B24" s="27"/>
      <c r="C24" s="27"/>
      <c r="D24" s="27"/>
      <c r="E24" s="27"/>
      <c r="F24" s="27"/>
      <c r="G24" s="27"/>
      <c r="H24" s="29">
        <v>22228.22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7"/>
      <c r="H25" s="57">
        <v>6824.06</v>
      </c>
      <c r="I25" s="5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0"/>
      <c r="H26" s="72">
        <v>1534.52</v>
      </c>
      <c r="I26" s="73"/>
    </row>
    <row r="27" spans="1:9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36">
        <v>29730.84</v>
      </c>
      <c r="I27" s="163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11"/>
      <c r="I28" s="13"/>
    </row>
    <row r="29" spans="1:9" ht="15.75" thickBot="1" x14ac:dyDescent="0.3">
      <c r="A29" s="59" t="s">
        <v>140</v>
      </c>
      <c r="B29" s="60"/>
      <c r="C29" s="60"/>
      <c r="D29" s="60"/>
      <c r="E29" s="60"/>
      <c r="F29" s="60"/>
      <c r="G29" s="60"/>
      <c r="H29" s="62">
        <f>H30</f>
        <v>0</v>
      </c>
      <c r="I29" s="63"/>
    </row>
    <row r="30" spans="1:9" x14ac:dyDescent="0.25">
      <c r="A30" s="38" t="s">
        <v>75</v>
      </c>
      <c r="B30" s="39"/>
      <c r="C30" s="39"/>
      <c r="D30" s="39"/>
      <c r="E30" s="39"/>
      <c r="F30" s="39"/>
      <c r="G30" s="40"/>
      <c r="H30" s="120"/>
      <c r="I30" s="121"/>
    </row>
    <row r="31" spans="1:9" ht="15.75" thickBot="1" x14ac:dyDescent="0.3">
      <c r="A31" s="194"/>
      <c r="B31" s="195"/>
      <c r="C31" s="195"/>
      <c r="D31" s="195"/>
      <c r="E31" s="195"/>
      <c r="F31" s="195"/>
      <c r="G31" s="196"/>
      <c r="H31" s="164"/>
      <c r="I31" s="165"/>
    </row>
    <row r="32" spans="1:9" ht="15.75" thickBot="1" x14ac:dyDescent="0.3">
      <c r="A32" s="33" t="s">
        <v>81</v>
      </c>
      <c r="B32" s="34"/>
      <c r="C32" s="34"/>
      <c r="D32" s="34"/>
      <c r="E32" s="34"/>
      <c r="F32" s="34"/>
      <c r="G32" s="35"/>
      <c r="H32" s="36">
        <v>3761.1</v>
      </c>
      <c r="I32" s="163"/>
    </row>
    <row r="33" spans="1:9" ht="15.75" thickBot="1" x14ac:dyDescent="0.3">
      <c r="A33" s="290" t="s">
        <v>82</v>
      </c>
      <c r="B33" s="291"/>
      <c r="C33" s="291"/>
      <c r="D33" s="291"/>
      <c r="E33" s="291"/>
      <c r="F33" s="291"/>
      <c r="G33" s="292"/>
      <c r="H33" s="293">
        <v>1846.73</v>
      </c>
      <c r="I33" s="294"/>
    </row>
    <row r="34" spans="1:9" ht="15.75" thickBot="1" x14ac:dyDescent="0.3">
      <c r="A34" s="98"/>
      <c r="B34" s="99"/>
      <c r="C34" s="99"/>
      <c r="D34" s="99"/>
      <c r="E34" s="99"/>
      <c r="F34" s="99"/>
      <c r="G34" s="100"/>
      <c r="H34" s="101"/>
      <c r="I34" s="102"/>
    </row>
    <row r="35" spans="1:9" ht="15.75" thickBot="1" x14ac:dyDescent="0.3">
      <c r="A35" s="59" t="s">
        <v>14</v>
      </c>
      <c r="B35" s="60"/>
      <c r="C35" s="60"/>
      <c r="D35" s="60"/>
      <c r="E35" s="60"/>
      <c r="F35" s="60"/>
      <c r="G35" s="60"/>
      <c r="H35" s="215">
        <f>H10+H29</f>
        <v>40070.759999999995</v>
      </c>
      <c r="I35" s="216"/>
    </row>
    <row r="36" spans="1:9" x14ac:dyDescent="0.25">
      <c r="A36" s="64"/>
      <c r="B36" s="65"/>
      <c r="C36" s="65"/>
      <c r="D36" s="65"/>
      <c r="E36" s="65"/>
      <c r="F36" s="65"/>
      <c r="G36" s="65"/>
      <c r="H36" s="64"/>
      <c r="I36" s="66"/>
    </row>
    <row r="37" spans="1:9" x14ac:dyDescent="0.25">
      <c r="A37" s="16" t="s">
        <v>79</v>
      </c>
      <c r="B37" s="17"/>
      <c r="C37" s="17"/>
      <c r="D37" s="17"/>
      <c r="E37" s="17"/>
      <c r="F37" s="17"/>
      <c r="G37" s="17"/>
      <c r="H37" s="46">
        <f>H4+H10-H27</f>
        <v>153493.17000000001</v>
      </c>
      <c r="I37" s="32"/>
    </row>
    <row r="38" spans="1:9" x14ac:dyDescent="0.25">
      <c r="A38" s="74" t="s">
        <v>120</v>
      </c>
      <c r="B38" s="75"/>
      <c r="C38" s="75"/>
      <c r="D38" s="75"/>
      <c r="E38" s="75"/>
      <c r="F38" s="75"/>
      <c r="G38" s="75"/>
      <c r="H38" s="260">
        <f>H6-H7-H8+H29</f>
        <v>22554.06</v>
      </c>
      <c r="I38" s="261"/>
    </row>
    <row r="39" spans="1:9" x14ac:dyDescent="0.25">
      <c r="A39" s="157" t="s">
        <v>104</v>
      </c>
      <c r="B39" s="17"/>
      <c r="C39" s="17"/>
      <c r="D39" s="17"/>
      <c r="E39" s="17"/>
      <c r="F39" s="17"/>
      <c r="G39" s="17"/>
      <c r="H39" s="46">
        <f>H32-H33</f>
        <v>1914.37</v>
      </c>
      <c r="I39" s="47"/>
    </row>
    <row r="40" spans="1:9" x14ac:dyDescent="0.25">
      <c r="A40" s="43"/>
      <c r="B40" s="44"/>
      <c r="C40" s="44"/>
      <c r="D40" s="44"/>
      <c r="E40" s="44"/>
      <c r="F40" s="44"/>
      <c r="G40" s="157"/>
      <c r="H40" s="31"/>
      <c r="I40" s="32"/>
    </row>
    <row r="41" spans="1:9" x14ac:dyDescent="0.25">
      <c r="A41" s="21" t="s">
        <v>15</v>
      </c>
      <c r="B41" s="22"/>
      <c r="C41" s="22"/>
      <c r="D41" s="22"/>
      <c r="E41" s="22"/>
      <c r="F41" s="22"/>
      <c r="G41" s="156"/>
      <c r="H41" s="24"/>
      <c r="I41" s="25"/>
    </row>
    <row r="42" spans="1:9" x14ac:dyDescent="0.25">
      <c r="A42" s="26" t="s">
        <v>16</v>
      </c>
      <c r="B42" s="27"/>
      <c r="C42" s="27"/>
      <c r="D42" s="27"/>
      <c r="E42" s="27"/>
      <c r="F42" s="27"/>
      <c r="G42" s="27"/>
      <c r="H42" s="46">
        <v>11.5</v>
      </c>
      <c r="I42" s="47"/>
    </row>
    <row r="43" spans="1:9" ht="15.75" thickBot="1" x14ac:dyDescent="0.3">
      <c r="A43" s="83" t="s">
        <v>54</v>
      </c>
      <c r="B43" s="84"/>
      <c r="C43" s="84"/>
      <c r="D43" s="84"/>
      <c r="E43" s="84"/>
      <c r="F43" s="84"/>
      <c r="G43" s="84"/>
      <c r="H43" s="273">
        <f>(H10/H27+H29/H7+H32/H33)*H42</f>
        <v>38.920729071570349</v>
      </c>
      <c r="I43" s="274"/>
    </row>
    <row r="46" spans="1:9" x14ac:dyDescent="0.25">
      <c r="A46" s="77" t="s">
        <v>19</v>
      </c>
      <c r="B46" s="77"/>
      <c r="C46" s="77"/>
      <c r="G46" s="77" t="s">
        <v>20</v>
      </c>
      <c r="H46" s="77"/>
      <c r="I46" s="77"/>
    </row>
  </sheetData>
  <mergeCells count="84">
    <mergeCell ref="A9:G9"/>
    <mergeCell ref="H9:I9"/>
    <mergeCell ref="A8:G8"/>
    <mergeCell ref="H8:I8"/>
    <mergeCell ref="A6:G6"/>
    <mergeCell ref="A5:G5"/>
    <mergeCell ref="H5:I5"/>
    <mergeCell ref="H6:I6"/>
    <mergeCell ref="A7:G7"/>
    <mergeCell ref="H7:I7"/>
    <mergeCell ref="A1:I1"/>
    <mergeCell ref="C2:F2"/>
    <mergeCell ref="A3:G3"/>
    <mergeCell ref="H3:I3"/>
    <mergeCell ref="A4:G4"/>
    <mergeCell ref="H4:I4"/>
    <mergeCell ref="A13:G13"/>
    <mergeCell ref="A17:G17"/>
    <mergeCell ref="H17:I17"/>
    <mergeCell ref="A18:G18"/>
    <mergeCell ref="H18:I18"/>
    <mergeCell ref="H13:I13"/>
    <mergeCell ref="A14:G14"/>
    <mergeCell ref="A15:G16"/>
    <mergeCell ref="H15:I16"/>
    <mergeCell ref="H14:I14"/>
    <mergeCell ref="A10:G10"/>
    <mergeCell ref="H10:I10"/>
    <mergeCell ref="A11:G11"/>
    <mergeCell ref="H11:I11"/>
    <mergeCell ref="A12:G12"/>
    <mergeCell ref="H12:I12"/>
    <mergeCell ref="H19:I19"/>
    <mergeCell ref="A20:G20"/>
    <mergeCell ref="H20:I20"/>
    <mergeCell ref="A21:G21"/>
    <mergeCell ref="A19:G19"/>
    <mergeCell ref="A27:G27"/>
    <mergeCell ref="H27:I27"/>
    <mergeCell ref="H21:I21"/>
    <mergeCell ref="A22:G22"/>
    <mergeCell ref="H22:I22"/>
    <mergeCell ref="A26:G26"/>
    <mergeCell ref="H26:I26"/>
    <mergeCell ref="A23:G23"/>
    <mergeCell ref="H23:I23"/>
    <mergeCell ref="A24:G24"/>
    <mergeCell ref="H24:I24"/>
    <mergeCell ref="A25:G25"/>
    <mergeCell ref="H25:I25"/>
    <mergeCell ref="A28:G28"/>
    <mergeCell ref="H28:I28"/>
    <mergeCell ref="A29:G29"/>
    <mergeCell ref="H29:I29"/>
    <mergeCell ref="A30:G30"/>
    <mergeCell ref="H30:I30"/>
    <mergeCell ref="A46:C46"/>
    <mergeCell ref="G46:I46"/>
    <mergeCell ref="A42:G42"/>
    <mergeCell ref="H42:I42"/>
    <mergeCell ref="A43:G43"/>
    <mergeCell ref="H43:I43"/>
    <mergeCell ref="A31:G31"/>
    <mergeCell ref="H31:I31"/>
    <mergeCell ref="H36:I36"/>
    <mergeCell ref="A41:G41"/>
    <mergeCell ref="H41:I41"/>
    <mergeCell ref="A40:G40"/>
    <mergeCell ref="A35:G35"/>
    <mergeCell ref="H35:I35"/>
    <mergeCell ref="H40:I40"/>
    <mergeCell ref="A36:G36"/>
    <mergeCell ref="A37:G37"/>
    <mergeCell ref="H37:I37"/>
    <mergeCell ref="A38:G38"/>
    <mergeCell ref="H38:I38"/>
    <mergeCell ref="A34:G34"/>
    <mergeCell ref="H34:I34"/>
    <mergeCell ref="A39:G39"/>
    <mergeCell ref="H39:I39"/>
    <mergeCell ref="A32:G32"/>
    <mergeCell ref="H32:I32"/>
    <mergeCell ref="A33:G33"/>
    <mergeCell ref="H33:I3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O20" sqref="O20"/>
    </sheetView>
  </sheetViews>
  <sheetFormatPr defaultRowHeight="15" x14ac:dyDescent="0.25"/>
  <sheetData>
    <row r="1" spans="1:9" ht="18.75" x14ac:dyDescent="0.3">
      <c r="A1" s="9" t="s">
        <v>42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2"/>
      <c r="H3" s="14" t="s">
        <v>2</v>
      </c>
      <c r="I3" s="15"/>
    </row>
    <row r="4" spans="1:9" x14ac:dyDescent="0.25">
      <c r="A4" s="16" t="s">
        <v>77</v>
      </c>
      <c r="B4" s="17"/>
      <c r="C4" s="17"/>
      <c r="D4" s="17"/>
      <c r="E4" s="17"/>
      <c r="F4" s="17"/>
      <c r="G4" s="17"/>
      <c r="H4" s="19">
        <v>342647.11</v>
      </c>
      <c r="I4" s="20"/>
    </row>
    <row r="5" spans="1:9" x14ac:dyDescent="0.25">
      <c r="A5" s="57"/>
      <c r="B5" s="212"/>
      <c r="C5" s="212"/>
      <c r="D5" s="212"/>
      <c r="E5" s="212"/>
      <c r="F5" s="212"/>
      <c r="G5" s="212"/>
      <c r="H5" s="31"/>
      <c r="I5" s="32"/>
    </row>
    <row r="6" spans="1:9" x14ac:dyDescent="0.25">
      <c r="A6" s="157" t="s">
        <v>78</v>
      </c>
      <c r="B6" s="17"/>
      <c r="C6" s="17"/>
      <c r="D6" s="17"/>
      <c r="E6" s="17"/>
      <c r="F6" s="17"/>
      <c r="G6" s="17"/>
      <c r="H6" s="184">
        <v>107983.77</v>
      </c>
      <c r="I6" s="181"/>
    </row>
    <row r="7" spans="1:9" x14ac:dyDescent="0.25">
      <c r="A7" s="43" t="s">
        <v>67</v>
      </c>
      <c r="B7" s="44"/>
      <c r="C7" s="44"/>
      <c r="D7" s="44"/>
      <c r="E7" s="44"/>
      <c r="F7" s="44"/>
      <c r="G7" s="157"/>
      <c r="H7" s="113">
        <v>18192.03</v>
      </c>
      <c r="I7" s="114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960</v>
      </c>
      <c r="I8" s="8"/>
    </row>
    <row r="9" spans="1:9" ht="15.75" thickBot="1" x14ac:dyDescent="0.3">
      <c r="A9" s="31"/>
      <c r="B9" s="122"/>
      <c r="C9" s="122"/>
      <c r="D9" s="122"/>
      <c r="E9" s="122"/>
      <c r="F9" s="122"/>
      <c r="G9" s="122"/>
      <c r="H9" s="29"/>
      <c r="I9" s="30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158"/>
      <c r="H10" s="36">
        <f>H11+H12+H13+H14+H15+H17+H18+H20+H21+H22+H23+H24+H25+H26+H19</f>
        <v>110714.52</v>
      </c>
      <c r="I10" s="147"/>
    </row>
    <row r="11" spans="1:9" x14ac:dyDescent="0.25">
      <c r="A11" s="38" t="s">
        <v>59</v>
      </c>
      <c r="B11" s="39"/>
      <c r="C11" s="39"/>
      <c r="D11" s="39"/>
      <c r="E11" s="39"/>
      <c r="F11" s="39"/>
      <c r="G11" s="39"/>
      <c r="H11" s="116">
        <v>5080</v>
      </c>
      <c r="I11" s="117"/>
    </row>
    <row r="12" spans="1:9" x14ac:dyDescent="0.25">
      <c r="A12" s="21" t="s">
        <v>4</v>
      </c>
      <c r="B12" s="22"/>
      <c r="C12" s="22"/>
      <c r="D12" s="22"/>
      <c r="E12" s="22"/>
      <c r="F12" s="22"/>
      <c r="G12" s="156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156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156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159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159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156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160"/>
      <c r="H18" s="24">
        <v>0</v>
      </c>
      <c r="I18" s="25"/>
    </row>
    <row r="19" spans="1:9" x14ac:dyDescent="0.25">
      <c r="A19" s="21" t="s">
        <v>52</v>
      </c>
      <c r="B19" s="22"/>
      <c r="C19" s="22"/>
      <c r="D19" s="22"/>
      <c r="E19" s="22"/>
      <c r="F19" s="22"/>
      <c r="G19" s="156"/>
      <c r="H19" s="7">
        <v>985.6</v>
      </c>
      <c r="I19" s="8"/>
    </row>
    <row r="20" spans="1:9" x14ac:dyDescent="0.25">
      <c r="A20" s="26" t="s">
        <v>11</v>
      </c>
      <c r="B20" s="27"/>
      <c r="C20" s="27"/>
      <c r="D20" s="27"/>
      <c r="E20" s="27"/>
      <c r="F20" s="27"/>
      <c r="G20" s="27"/>
      <c r="H20" s="7">
        <v>3631.18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7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7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7"/>
      <c r="H23" s="7">
        <v>15988.5</v>
      </c>
      <c r="I23" s="8"/>
    </row>
    <row r="24" spans="1:9" x14ac:dyDescent="0.25">
      <c r="A24" s="26" t="s">
        <v>50</v>
      </c>
      <c r="B24" s="27"/>
      <c r="C24" s="27"/>
      <c r="D24" s="27"/>
      <c r="E24" s="27"/>
      <c r="F24" s="27"/>
      <c r="G24" s="27"/>
      <c r="H24" s="29">
        <v>63030.22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7"/>
      <c r="H25" s="297">
        <v>19350.28</v>
      </c>
      <c r="I25" s="29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0"/>
      <c r="H26" s="72">
        <v>1534.52</v>
      </c>
      <c r="I26" s="73"/>
    </row>
    <row r="27" spans="1:9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67">
        <v>111666.03</v>
      </c>
      <c r="I27" s="68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11"/>
      <c r="I28" s="13"/>
    </row>
    <row r="29" spans="1:9" ht="15.75" thickBot="1" x14ac:dyDescent="0.3">
      <c r="A29" s="59" t="s">
        <v>143</v>
      </c>
      <c r="B29" s="60"/>
      <c r="C29" s="60"/>
      <c r="D29" s="60"/>
      <c r="E29" s="60"/>
      <c r="F29" s="60"/>
      <c r="G29" s="60"/>
      <c r="H29" s="62">
        <f>H31</f>
        <v>338</v>
      </c>
      <c r="I29" s="63"/>
    </row>
    <row r="30" spans="1:9" x14ac:dyDescent="0.25">
      <c r="A30" s="38" t="s">
        <v>141</v>
      </c>
      <c r="B30" s="39"/>
      <c r="C30" s="39"/>
      <c r="D30" s="39"/>
      <c r="E30" s="39"/>
      <c r="F30" s="39"/>
      <c r="G30" s="40"/>
      <c r="H30" s="91"/>
      <c r="I30" s="92"/>
    </row>
    <row r="31" spans="1:9" x14ac:dyDescent="0.25">
      <c r="A31" s="26" t="s">
        <v>125</v>
      </c>
      <c r="B31" s="27"/>
      <c r="C31" s="27"/>
      <c r="D31" s="27"/>
      <c r="E31" s="27"/>
      <c r="F31" s="27"/>
      <c r="G31" s="28"/>
      <c r="H31" s="245">
        <v>338</v>
      </c>
      <c r="I31" s="246"/>
    </row>
    <row r="32" spans="1:9" ht="15.75" thickBot="1" x14ac:dyDescent="0.3">
      <c r="A32" s="145"/>
      <c r="B32" s="189"/>
      <c r="C32" s="189"/>
      <c r="D32" s="189"/>
      <c r="E32" s="189"/>
      <c r="F32" s="189"/>
      <c r="G32" s="146"/>
      <c r="H32" s="164"/>
      <c r="I32" s="165"/>
    </row>
    <row r="33" spans="1:9" x14ac:dyDescent="0.25">
      <c r="A33" s="279" t="s">
        <v>81</v>
      </c>
      <c r="B33" s="280"/>
      <c r="C33" s="280"/>
      <c r="D33" s="280"/>
      <c r="E33" s="280"/>
      <c r="F33" s="280"/>
      <c r="G33" s="281"/>
      <c r="H33" s="213">
        <v>10709.64</v>
      </c>
      <c r="I33" s="287"/>
    </row>
    <row r="34" spans="1:9" ht="15.75" thickBot="1" x14ac:dyDescent="0.3">
      <c r="A34" s="283" t="s">
        <v>82</v>
      </c>
      <c r="B34" s="284"/>
      <c r="C34" s="284"/>
      <c r="D34" s="284"/>
      <c r="E34" s="284"/>
      <c r="F34" s="284"/>
      <c r="G34" s="263"/>
      <c r="H34" s="285">
        <v>4813.16</v>
      </c>
      <c r="I34" s="286"/>
    </row>
    <row r="35" spans="1:9" ht="15.75" thickBot="1" x14ac:dyDescent="0.3">
      <c r="A35" s="126"/>
      <c r="B35" s="127"/>
      <c r="C35" s="127"/>
      <c r="D35" s="127"/>
      <c r="E35" s="127"/>
      <c r="F35" s="127"/>
      <c r="G35" s="128"/>
      <c r="H35" s="101"/>
      <c r="I35" s="102"/>
    </row>
    <row r="36" spans="1:9" ht="15.75" thickBot="1" x14ac:dyDescent="0.3">
      <c r="A36" s="59" t="s">
        <v>14</v>
      </c>
      <c r="B36" s="60"/>
      <c r="C36" s="60"/>
      <c r="D36" s="60"/>
      <c r="E36" s="60"/>
      <c r="F36" s="60"/>
      <c r="G36" s="60"/>
      <c r="H36" s="215">
        <f>H10+H29</f>
        <v>111052.52</v>
      </c>
      <c r="I36" s="216"/>
    </row>
    <row r="37" spans="1:9" x14ac:dyDescent="0.25">
      <c r="A37" s="64"/>
      <c r="B37" s="65"/>
      <c r="C37" s="65"/>
      <c r="D37" s="65"/>
      <c r="E37" s="65"/>
      <c r="F37" s="65"/>
      <c r="G37" s="65"/>
      <c r="H37" s="64"/>
      <c r="I37" s="66"/>
    </row>
    <row r="38" spans="1:9" x14ac:dyDescent="0.25">
      <c r="A38" s="16" t="s">
        <v>79</v>
      </c>
      <c r="B38" s="17"/>
      <c r="C38" s="17"/>
      <c r="D38" s="17"/>
      <c r="E38" s="17"/>
      <c r="F38" s="17"/>
      <c r="G38" s="17"/>
      <c r="H38" s="46">
        <f>H4+H10-H27</f>
        <v>341695.6</v>
      </c>
      <c r="I38" s="47"/>
    </row>
    <row r="39" spans="1:9" x14ac:dyDescent="0.25">
      <c r="A39" s="16" t="s">
        <v>83</v>
      </c>
      <c r="B39" s="17"/>
      <c r="C39" s="17"/>
      <c r="D39" s="17"/>
      <c r="E39" s="17"/>
      <c r="F39" s="17"/>
      <c r="G39" s="17"/>
      <c r="H39" s="46">
        <f>H6+H7+H8-H29</f>
        <v>126797.8</v>
      </c>
      <c r="I39" s="47"/>
    </row>
    <row r="40" spans="1:9" x14ac:dyDescent="0.25">
      <c r="A40" s="157" t="s">
        <v>104</v>
      </c>
      <c r="B40" s="17"/>
      <c r="C40" s="17"/>
      <c r="D40" s="17"/>
      <c r="E40" s="17"/>
      <c r="F40" s="17"/>
      <c r="G40" s="17"/>
      <c r="H40" s="46">
        <f>H33-H34</f>
        <v>5896.48</v>
      </c>
      <c r="I40" s="47"/>
    </row>
    <row r="41" spans="1:9" x14ac:dyDescent="0.25">
      <c r="A41" s="43"/>
      <c r="B41" s="44"/>
      <c r="C41" s="44"/>
      <c r="D41" s="44"/>
      <c r="E41" s="44"/>
      <c r="F41" s="44"/>
      <c r="G41" s="157"/>
      <c r="H41" s="31"/>
      <c r="I41" s="32"/>
    </row>
    <row r="42" spans="1:9" x14ac:dyDescent="0.25">
      <c r="A42" s="21" t="s">
        <v>15</v>
      </c>
      <c r="B42" s="22"/>
      <c r="C42" s="22"/>
      <c r="D42" s="22"/>
      <c r="E42" s="22"/>
      <c r="F42" s="22"/>
      <c r="G42" s="156"/>
      <c r="H42" s="24"/>
      <c r="I42" s="25"/>
    </row>
    <row r="43" spans="1:9" x14ac:dyDescent="0.25">
      <c r="A43" s="26" t="s">
        <v>16</v>
      </c>
      <c r="B43" s="27"/>
      <c r="C43" s="27"/>
      <c r="D43" s="27"/>
      <c r="E43" s="27"/>
      <c r="F43" s="27"/>
      <c r="G43" s="27"/>
      <c r="H43" s="46">
        <v>15.5</v>
      </c>
      <c r="I43" s="47"/>
    </row>
    <row r="44" spans="1:9" ht="15.75" thickBot="1" x14ac:dyDescent="0.3">
      <c r="A44" s="83" t="s">
        <v>54</v>
      </c>
      <c r="B44" s="84"/>
      <c r="C44" s="84"/>
      <c r="D44" s="84"/>
      <c r="E44" s="84"/>
      <c r="F44" s="84"/>
      <c r="G44" s="84"/>
      <c r="H44" s="123">
        <f>(H10/H27+H29/H7+H33/H34)*H43</f>
        <v>50.144563333707346</v>
      </c>
      <c r="I44" s="124"/>
    </row>
    <row r="47" spans="1:9" x14ac:dyDescent="0.25">
      <c r="A47" s="77" t="s">
        <v>19</v>
      </c>
      <c r="B47" s="77"/>
      <c r="C47" s="77"/>
      <c r="G47" s="77" t="s">
        <v>20</v>
      </c>
      <c r="H47" s="77"/>
      <c r="I47" s="77"/>
    </row>
  </sheetData>
  <mergeCells count="86">
    <mergeCell ref="A31:G31"/>
    <mergeCell ref="H31:I31"/>
    <mergeCell ref="A6:G6"/>
    <mergeCell ref="H6:I6"/>
    <mergeCell ref="A7:G7"/>
    <mergeCell ref="H7:I7"/>
    <mergeCell ref="A9:G9"/>
    <mergeCell ref="H9:I9"/>
    <mergeCell ref="A8:G8"/>
    <mergeCell ref="H8:I8"/>
    <mergeCell ref="H15:I16"/>
    <mergeCell ref="A17:G17"/>
    <mergeCell ref="H17:I17"/>
    <mergeCell ref="A10:G10"/>
    <mergeCell ref="H10:I10"/>
    <mergeCell ref="A14:G14"/>
    <mergeCell ref="A1:I1"/>
    <mergeCell ref="C2:F2"/>
    <mergeCell ref="A3:G3"/>
    <mergeCell ref="H3:I3"/>
    <mergeCell ref="A5:G5"/>
    <mergeCell ref="H5:I5"/>
    <mergeCell ref="A4:G4"/>
    <mergeCell ref="H4:I4"/>
    <mergeCell ref="H14:I14"/>
    <mergeCell ref="A15:G16"/>
    <mergeCell ref="A11:G11"/>
    <mergeCell ref="H11:I11"/>
    <mergeCell ref="A12:G12"/>
    <mergeCell ref="H12:I12"/>
    <mergeCell ref="A13:G13"/>
    <mergeCell ref="H13:I13"/>
    <mergeCell ref="A18:G18"/>
    <mergeCell ref="H18:I18"/>
    <mergeCell ref="A30:G30"/>
    <mergeCell ref="A20:G20"/>
    <mergeCell ref="H20:I20"/>
    <mergeCell ref="H19:I19"/>
    <mergeCell ref="A19:G19"/>
    <mergeCell ref="H30:I30"/>
    <mergeCell ref="A21:G21"/>
    <mergeCell ref="H21:I21"/>
    <mergeCell ref="A22:G22"/>
    <mergeCell ref="H22:I22"/>
    <mergeCell ref="A23:G23"/>
    <mergeCell ref="H23:I23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47:C47"/>
    <mergeCell ref="G47:I47"/>
    <mergeCell ref="A41:G41"/>
    <mergeCell ref="H41:I41"/>
    <mergeCell ref="A42:G42"/>
    <mergeCell ref="H42:I42"/>
    <mergeCell ref="A43:G43"/>
    <mergeCell ref="H43:I43"/>
    <mergeCell ref="A44:G44"/>
    <mergeCell ref="H44:I44"/>
    <mergeCell ref="H39:I39"/>
    <mergeCell ref="A39:G39"/>
    <mergeCell ref="A32:G32"/>
    <mergeCell ref="H32:I32"/>
    <mergeCell ref="A36:G36"/>
    <mergeCell ref="H36:I36"/>
    <mergeCell ref="A37:G37"/>
    <mergeCell ref="H37:I37"/>
    <mergeCell ref="A35:G35"/>
    <mergeCell ref="H35:I35"/>
    <mergeCell ref="A40:G40"/>
    <mergeCell ref="H40:I40"/>
    <mergeCell ref="A33:G33"/>
    <mergeCell ref="H33:I33"/>
    <mergeCell ref="A34:G34"/>
    <mergeCell ref="H34:I34"/>
    <mergeCell ref="A38:G38"/>
    <mergeCell ref="H38:I38"/>
  </mergeCells>
  <pageMargins left="0.70866141732283472" right="0.70866141732283472" top="0.74803149606299213" bottom="0.78740157480314965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J16" sqref="J16"/>
    </sheetView>
  </sheetViews>
  <sheetFormatPr defaultRowHeight="15" x14ac:dyDescent="0.25"/>
  <sheetData>
    <row r="1" spans="1:9" ht="18.75" x14ac:dyDescent="0.3">
      <c r="A1" s="9" t="s">
        <v>43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4" t="s">
        <v>2</v>
      </c>
      <c r="I3" s="15"/>
    </row>
    <row r="4" spans="1:9" x14ac:dyDescent="0.25">
      <c r="A4" s="16" t="s">
        <v>126</v>
      </c>
      <c r="B4" s="17"/>
      <c r="C4" s="17"/>
      <c r="D4" s="17"/>
      <c r="E4" s="17"/>
      <c r="F4" s="17"/>
      <c r="G4" s="18"/>
      <c r="H4" s="299">
        <v>261291.71</v>
      </c>
      <c r="I4" s="300"/>
    </row>
    <row r="5" spans="1:9" x14ac:dyDescent="0.25">
      <c r="A5" s="43"/>
      <c r="B5" s="44"/>
      <c r="C5" s="44"/>
      <c r="D5" s="44"/>
      <c r="E5" s="44"/>
      <c r="F5" s="44"/>
      <c r="G5" s="45"/>
      <c r="H5" s="24"/>
      <c r="I5" s="25"/>
    </row>
    <row r="6" spans="1:9" x14ac:dyDescent="0.25">
      <c r="A6" s="16" t="s">
        <v>102</v>
      </c>
      <c r="B6" s="17"/>
      <c r="C6" s="17"/>
      <c r="D6" s="17"/>
      <c r="E6" s="17"/>
      <c r="F6" s="17"/>
      <c r="G6" s="18"/>
      <c r="H6" s="260">
        <v>22632</v>
      </c>
      <c r="I6" s="261"/>
    </row>
    <row r="7" spans="1:9" x14ac:dyDescent="0.25">
      <c r="A7" s="21" t="s">
        <v>53</v>
      </c>
      <c r="B7" s="22"/>
      <c r="C7" s="22"/>
      <c r="D7" s="22"/>
      <c r="E7" s="22"/>
      <c r="F7" s="22"/>
      <c r="G7" s="23"/>
      <c r="H7" s="7">
        <v>5340</v>
      </c>
      <c r="I7" s="8"/>
    </row>
    <row r="8" spans="1:9" ht="15.75" thickBot="1" x14ac:dyDescent="0.3">
      <c r="A8" s="31"/>
      <c r="B8" s="122"/>
      <c r="C8" s="122"/>
      <c r="D8" s="122"/>
      <c r="E8" s="122"/>
      <c r="F8" s="122"/>
      <c r="G8" s="32"/>
      <c r="H8" s="29"/>
      <c r="I8" s="30"/>
    </row>
    <row r="9" spans="1:9" ht="15.75" thickBot="1" x14ac:dyDescent="0.3">
      <c r="A9" s="33" t="s">
        <v>64</v>
      </c>
      <c r="B9" s="34"/>
      <c r="C9" s="34"/>
      <c r="D9" s="34"/>
      <c r="E9" s="34"/>
      <c r="F9" s="34"/>
      <c r="G9" s="35"/>
      <c r="H9" s="36">
        <f>H10+H11+H12+H13+H14+H16+H17+H32+H19+H20+H21+H22+H23+H24+H25+H18</f>
        <v>100896.08000000002</v>
      </c>
      <c r="I9" s="147"/>
    </row>
    <row r="10" spans="1:9" x14ac:dyDescent="0.25">
      <c r="A10" s="38" t="s">
        <v>59</v>
      </c>
      <c r="B10" s="39"/>
      <c r="C10" s="39"/>
      <c r="D10" s="39"/>
      <c r="E10" s="39"/>
      <c r="F10" s="39"/>
      <c r="G10" s="40"/>
      <c r="H10" s="41">
        <v>10836</v>
      </c>
      <c r="I10" s="42"/>
    </row>
    <row r="11" spans="1:9" x14ac:dyDescent="0.25">
      <c r="A11" s="21" t="s">
        <v>4</v>
      </c>
      <c r="B11" s="22"/>
      <c r="C11" s="22"/>
      <c r="D11" s="22"/>
      <c r="E11" s="22"/>
      <c r="F11" s="22"/>
      <c r="G11" s="23"/>
      <c r="H11" s="24"/>
      <c r="I11" s="25"/>
    </row>
    <row r="12" spans="1:9" x14ac:dyDescent="0.25">
      <c r="A12" s="21" t="s">
        <v>5</v>
      </c>
      <c r="B12" s="22"/>
      <c r="C12" s="22"/>
      <c r="D12" s="22"/>
      <c r="E12" s="22"/>
      <c r="F12" s="22"/>
      <c r="G12" s="23"/>
      <c r="H12" s="24"/>
      <c r="I12" s="25"/>
    </row>
    <row r="13" spans="1:9" x14ac:dyDescent="0.25">
      <c r="A13" s="21" t="s">
        <v>6</v>
      </c>
      <c r="B13" s="22"/>
      <c r="C13" s="22"/>
      <c r="D13" s="22"/>
      <c r="E13" s="22"/>
      <c r="F13" s="22"/>
      <c r="G13" s="23"/>
      <c r="H13" s="24">
        <v>1114.22</v>
      </c>
      <c r="I13" s="25"/>
    </row>
    <row r="14" spans="1:9" x14ac:dyDescent="0.25">
      <c r="A14" s="51" t="s">
        <v>7</v>
      </c>
      <c r="B14" s="52"/>
      <c r="C14" s="52"/>
      <c r="D14" s="52"/>
      <c r="E14" s="52"/>
      <c r="F14" s="52"/>
      <c r="G14" s="53"/>
      <c r="H14" s="24"/>
      <c r="I14" s="25"/>
    </row>
    <row r="15" spans="1:9" x14ac:dyDescent="0.25">
      <c r="A15" s="51"/>
      <c r="B15" s="52"/>
      <c r="C15" s="52"/>
      <c r="D15" s="52"/>
      <c r="E15" s="52"/>
      <c r="F15" s="52"/>
      <c r="G15" s="53"/>
      <c r="H15" s="24"/>
      <c r="I15" s="25"/>
    </row>
    <row r="16" spans="1:9" x14ac:dyDescent="0.25">
      <c r="A16" s="21" t="s">
        <v>9</v>
      </c>
      <c r="B16" s="22"/>
      <c r="C16" s="22"/>
      <c r="D16" s="22"/>
      <c r="E16" s="22"/>
      <c r="F16" s="22"/>
      <c r="G16" s="23"/>
      <c r="H16" s="24"/>
      <c r="I16" s="25"/>
    </row>
    <row r="17" spans="1:12" x14ac:dyDescent="0.25">
      <c r="A17" s="54" t="s">
        <v>0</v>
      </c>
      <c r="B17" s="55"/>
      <c r="C17" s="55"/>
      <c r="D17" s="55"/>
      <c r="E17" s="55"/>
      <c r="F17" s="55"/>
      <c r="G17" s="56"/>
      <c r="H17" s="24">
        <v>0</v>
      </c>
      <c r="I17" s="25"/>
    </row>
    <row r="18" spans="1:12" x14ac:dyDescent="0.25">
      <c r="A18" s="26" t="s">
        <v>52</v>
      </c>
      <c r="B18" s="27"/>
      <c r="C18" s="27"/>
      <c r="D18" s="27"/>
      <c r="E18" s="27"/>
      <c r="F18" s="27"/>
      <c r="G18" s="28"/>
      <c r="H18" s="29">
        <v>1432.2</v>
      </c>
      <c r="I18" s="30"/>
    </row>
    <row r="19" spans="1:12" x14ac:dyDescent="0.25">
      <c r="A19" s="26" t="s">
        <v>11</v>
      </c>
      <c r="B19" s="27"/>
      <c r="C19" s="27"/>
      <c r="D19" s="27"/>
      <c r="E19" s="27"/>
      <c r="F19" s="27"/>
      <c r="G19" s="28"/>
      <c r="H19" s="7">
        <v>2846.06</v>
      </c>
      <c r="I19" s="8"/>
    </row>
    <row r="20" spans="1:12" x14ac:dyDescent="0.25">
      <c r="A20" s="26" t="s">
        <v>17</v>
      </c>
      <c r="B20" s="27"/>
      <c r="C20" s="27"/>
      <c r="D20" s="27"/>
      <c r="E20" s="27"/>
      <c r="F20" s="27"/>
      <c r="G20" s="28"/>
      <c r="H20" s="29"/>
      <c r="I20" s="30"/>
    </row>
    <row r="21" spans="1:12" x14ac:dyDescent="0.25">
      <c r="A21" s="26" t="s">
        <v>18</v>
      </c>
      <c r="B21" s="27"/>
      <c r="C21" s="27"/>
      <c r="D21" s="27"/>
      <c r="E21" s="27"/>
      <c r="F21" s="27"/>
      <c r="G21" s="28"/>
      <c r="H21" s="57"/>
      <c r="I21" s="58"/>
    </row>
    <row r="22" spans="1:12" x14ac:dyDescent="0.25">
      <c r="A22" s="26" t="s">
        <v>12</v>
      </c>
      <c r="B22" s="27"/>
      <c r="C22" s="27"/>
      <c r="D22" s="27"/>
      <c r="E22" s="27"/>
      <c r="F22" s="27"/>
      <c r="G22" s="28"/>
      <c r="H22" s="7">
        <v>14988.9</v>
      </c>
      <c r="I22" s="8"/>
    </row>
    <row r="23" spans="1:12" x14ac:dyDescent="0.25">
      <c r="A23" s="26" t="s">
        <v>50</v>
      </c>
      <c r="B23" s="27"/>
      <c r="C23" s="27"/>
      <c r="D23" s="27"/>
      <c r="E23" s="27"/>
      <c r="F23" s="27"/>
      <c r="G23" s="28"/>
      <c r="H23" s="29">
        <v>52137.86</v>
      </c>
      <c r="I23" s="30"/>
    </row>
    <row r="24" spans="1:12" x14ac:dyDescent="0.25">
      <c r="A24" s="26" t="s">
        <v>13</v>
      </c>
      <c r="B24" s="27"/>
      <c r="C24" s="27"/>
      <c r="D24" s="27"/>
      <c r="E24" s="27"/>
      <c r="F24" s="27"/>
      <c r="G24" s="28"/>
      <c r="H24" s="57">
        <v>16006.32</v>
      </c>
      <c r="I24" s="58"/>
    </row>
    <row r="25" spans="1:12" ht="15.75" thickBot="1" x14ac:dyDescent="0.3">
      <c r="A25" s="69" t="s">
        <v>49</v>
      </c>
      <c r="B25" s="70"/>
      <c r="C25" s="70"/>
      <c r="D25" s="70"/>
      <c r="E25" s="70"/>
      <c r="F25" s="70"/>
      <c r="G25" s="71"/>
      <c r="H25" s="72">
        <v>1534.52</v>
      </c>
      <c r="I25" s="73"/>
    </row>
    <row r="26" spans="1:12" ht="15.75" thickBot="1" x14ac:dyDescent="0.3">
      <c r="A26" s="33" t="s">
        <v>63</v>
      </c>
      <c r="B26" s="34"/>
      <c r="C26" s="34"/>
      <c r="D26" s="34"/>
      <c r="E26" s="34"/>
      <c r="F26" s="34"/>
      <c r="G26" s="35"/>
      <c r="H26" s="36">
        <v>76025.119999999995</v>
      </c>
      <c r="I26" s="163"/>
      <c r="L26" t="s">
        <v>62</v>
      </c>
    </row>
    <row r="27" spans="1:12" ht="15.75" thickBot="1" x14ac:dyDescent="0.3">
      <c r="A27" s="126"/>
      <c r="B27" s="127"/>
      <c r="C27" s="127"/>
      <c r="D27" s="127"/>
      <c r="E27" s="127"/>
      <c r="F27" s="127"/>
      <c r="G27" s="128"/>
      <c r="H27" s="301"/>
      <c r="I27" s="302"/>
    </row>
    <row r="28" spans="1:12" ht="15.75" thickBot="1" x14ac:dyDescent="0.3">
      <c r="A28" s="59" t="s">
        <v>143</v>
      </c>
      <c r="B28" s="60"/>
      <c r="C28" s="60"/>
      <c r="D28" s="60"/>
      <c r="E28" s="60"/>
      <c r="F28" s="60"/>
      <c r="G28" s="61"/>
      <c r="H28" s="62">
        <f>H30+H31+H33</f>
        <v>26980</v>
      </c>
      <c r="I28" s="15"/>
    </row>
    <row r="29" spans="1:12" x14ac:dyDescent="0.25">
      <c r="A29" s="88" t="s">
        <v>142</v>
      </c>
      <c r="B29" s="89"/>
      <c r="C29" s="89"/>
      <c r="D29" s="89"/>
      <c r="E29" s="89"/>
      <c r="F29" s="89"/>
      <c r="G29" s="90"/>
      <c r="H29" s="303"/>
      <c r="I29" s="304"/>
    </row>
    <row r="30" spans="1:12" x14ac:dyDescent="0.25">
      <c r="A30" s="26" t="s">
        <v>128</v>
      </c>
      <c r="B30" s="27"/>
      <c r="C30" s="27"/>
      <c r="D30" s="27"/>
      <c r="E30" s="27"/>
      <c r="F30" s="27"/>
      <c r="G30" s="28"/>
      <c r="H30" s="7">
        <v>10300</v>
      </c>
      <c r="I30" s="8"/>
    </row>
    <row r="31" spans="1:12" x14ac:dyDescent="0.25">
      <c r="A31" s="26" t="s">
        <v>89</v>
      </c>
      <c r="B31" s="27"/>
      <c r="C31" s="27"/>
      <c r="D31" s="27"/>
      <c r="E31" s="27"/>
      <c r="F31" s="27"/>
      <c r="G31" s="28"/>
      <c r="H31" s="7">
        <v>15340</v>
      </c>
      <c r="I31" s="8"/>
    </row>
    <row r="32" spans="1:12" x14ac:dyDescent="0.25">
      <c r="A32" s="203" t="s">
        <v>141</v>
      </c>
      <c r="B32" s="204"/>
      <c r="C32" s="204"/>
      <c r="D32" s="204"/>
      <c r="E32" s="204"/>
      <c r="F32" s="204"/>
      <c r="G32" s="205"/>
      <c r="H32" s="109"/>
      <c r="I32" s="110"/>
    </row>
    <row r="33" spans="1:9" x14ac:dyDescent="0.25">
      <c r="A33" s="26" t="s">
        <v>129</v>
      </c>
      <c r="B33" s="27"/>
      <c r="C33" s="27"/>
      <c r="D33" s="27"/>
      <c r="E33" s="27"/>
      <c r="F33" s="27"/>
      <c r="G33" s="28"/>
      <c r="H33" s="7">
        <v>1340</v>
      </c>
      <c r="I33" s="8"/>
    </row>
    <row r="34" spans="1:9" ht="15.75" thickBot="1" x14ac:dyDescent="0.3">
      <c r="A34" s="145"/>
      <c r="B34" s="189"/>
      <c r="C34" s="189"/>
      <c r="D34" s="189"/>
      <c r="E34" s="189"/>
      <c r="F34" s="189"/>
      <c r="G34" s="146"/>
      <c r="H34" s="210"/>
      <c r="I34" s="211"/>
    </row>
    <row r="35" spans="1:9" x14ac:dyDescent="0.25">
      <c r="A35" s="178" t="s">
        <v>81</v>
      </c>
      <c r="B35" s="179"/>
      <c r="C35" s="179"/>
      <c r="D35" s="179"/>
      <c r="E35" s="179"/>
      <c r="F35" s="179"/>
      <c r="G35" s="180"/>
      <c r="H35" s="91">
        <v>7604.86</v>
      </c>
      <c r="I35" s="92"/>
    </row>
    <row r="36" spans="1:9" ht="15.75" thickBot="1" x14ac:dyDescent="0.3">
      <c r="A36" s="190" t="s">
        <v>82</v>
      </c>
      <c r="B36" s="191"/>
      <c r="C36" s="191"/>
      <c r="D36" s="191"/>
      <c r="E36" s="191"/>
      <c r="F36" s="191"/>
      <c r="G36" s="264"/>
      <c r="H36" s="192">
        <v>3805.78</v>
      </c>
      <c r="I36" s="193"/>
    </row>
    <row r="37" spans="1:9" ht="15.75" thickBot="1" x14ac:dyDescent="0.3">
      <c r="A37" s="126"/>
      <c r="B37" s="127"/>
      <c r="C37" s="127"/>
      <c r="D37" s="127"/>
      <c r="E37" s="127"/>
      <c r="F37" s="127"/>
      <c r="G37" s="128"/>
      <c r="H37" s="301"/>
      <c r="I37" s="302"/>
    </row>
    <row r="38" spans="1:9" ht="15.75" thickBot="1" x14ac:dyDescent="0.3">
      <c r="A38" s="59" t="s">
        <v>14</v>
      </c>
      <c r="B38" s="60"/>
      <c r="C38" s="60"/>
      <c r="D38" s="60"/>
      <c r="E38" s="60"/>
      <c r="F38" s="60"/>
      <c r="G38" s="61"/>
      <c r="H38" s="62">
        <f>H9+H28</f>
        <v>127876.08000000002</v>
      </c>
      <c r="I38" s="63"/>
    </row>
    <row r="39" spans="1:9" x14ac:dyDescent="0.25">
      <c r="A39" s="64"/>
      <c r="B39" s="65"/>
      <c r="C39" s="65"/>
      <c r="D39" s="65"/>
      <c r="E39" s="65"/>
      <c r="F39" s="65"/>
      <c r="G39" s="66"/>
      <c r="H39" s="120"/>
      <c r="I39" s="121"/>
    </row>
    <row r="40" spans="1:9" x14ac:dyDescent="0.25">
      <c r="A40" s="16" t="s">
        <v>127</v>
      </c>
      <c r="B40" s="17"/>
      <c r="C40" s="17"/>
      <c r="D40" s="17"/>
      <c r="E40" s="17"/>
      <c r="F40" s="17"/>
      <c r="G40" s="18"/>
      <c r="H40" s="46">
        <f>H4+H9-H26</f>
        <v>286162.67000000004</v>
      </c>
      <c r="I40" s="47"/>
    </row>
    <row r="41" spans="1:9" x14ac:dyDescent="0.25">
      <c r="A41" s="16" t="s">
        <v>83</v>
      </c>
      <c r="B41" s="17"/>
      <c r="C41" s="17"/>
      <c r="D41" s="17"/>
      <c r="E41" s="17"/>
      <c r="F41" s="17"/>
      <c r="G41" s="17"/>
      <c r="H41" s="46">
        <f>H6+H7-H28</f>
        <v>992</v>
      </c>
      <c r="I41" s="47"/>
    </row>
    <row r="42" spans="1:9" x14ac:dyDescent="0.25">
      <c r="A42" s="157" t="s">
        <v>104</v>
      </c>
      <c r="B42" s="17"/>
      <c r="C42" s="17"/>
      <c r="D42" s="17"/>
      <c r="E42" s="17"/>
      <c r="F42" s="17"/>
      <c r="G42" s="17"/>
      <c r="H42" s="46">
        <f>H35-H36</f>
        <v>3799.0799999999995</v>
      </c>
      <c r="I42" s="47"/>
    </row>
    <row r="43" spans="1:9" x14ac:dyDescent="0.25">
      <c r="A43" s="31"/>
      <c r="B43" s="122"/>
      <c r="C43" s="122"/>
      <c r="D43" s="122"/>
      <c r="E43" s="122"/>
      <c r="F43" s="122"/>
      <c r="G43" s="32"/>
      <c r="H43" s="31"/>
      <c r="I43" s="32"/>
    </row>
    <row r="44" spans="1:9" x14ac:dyDescent="0.25">
      <c r="A44" s="21" t="s">
        <v>15</v>
      </c>
      <c r="B44" s="22"/>
      <c r="C44" s="22"/>
      <c r="D44" s="22"/>
      <c r="E44" s="22"/>
      <c r="F44" s="22"/>
      <c r="G44" s="23"/>
      <c r="H44" s="109"/>
      <c r="I44" s="110"/>
    </row>
    <row r="45" spans="1:9" x14ac:dyDescent="0.25">
      <c r="A45" s="26" t="s">
        <v>16</v>
      </c>
      <c r="B45" s="27"/>
      <c r="C45" s="27"/>
      <c r="D45" s="27"/>
      <c r="E45" s="27"/>
      <c r="F45" s="27"/>
      <c r="G45" s="28"/>
      <c r="H45" s="171">
        <v>12.5</v>
      </c>
      <c r="I45" s="172"/>
    </row>
    <row r="46" spans="1:9" ht="15.75" thickBot="1" x14ac:dyDescent="0.3">
      <c r="A46" s="69" t="s">
        <v>54</v>
      </c>
      <c r="B46" s="70"/>
      <c r="C46" s="70"/>
      <c r="D46" s="70"/>
      <c r="E46" s="70"/>
      <c r="F46" s="70"/>
      <c r="G46" s="70"/>
      <c r="H46" s="265">
        <f>(H9/H26+H28/H6+H35/H36)*H45</f>
        <v>56.468727758813621</v>
      </c>
      <c r="I46" s="266"/>
    </row>
    <row r="50" spans="1:9" x14ac:dyDescent="0.25">
      <c r="A50" s="77" t="s">
        <v>19</v>
      </c>
      <c r="B50" s="77"/>
      <c r="C50" s="77"/>
      <c r="G50" s="77" t="s">
        <v>20</v>
      </c>
      <c r="H50" s="77"/>
      <c r="I50" s="77"/>
    </row>
  </sheetData>
  <mergeCells count="90">
    <mergeCell ref="A31:G31"/>
    <mergeCell ref="H31:I31"/>
    <mergeCell ref="A34:G34"/>
    <mergeCell ref="H34:I34"/>
    <mergeCell ref="A27:G27"/>
    <mergeCell ref="H27:I27"/>
    <mergeCell ref="A28:G28"/>
    <mergeCell ref="H28:I28"/>
    <mergeCell ref="A33:G33"/>
    <mergeCell ref="H33:I33"/>
    <mergeCell ref="A29:G29"/>
    <mergeCell ref="H29:I29"/>
    <mergeCell ref="A30:G30"/>
    <mergeCell ref="H30:I30"/>
    <mergeCell ref="A40:G40"/>
    <mergeCell ref="H40:I40"/>
    <mergeCell ref="A32:G32"/>
    <mergeCell ref="H32:I32"/>
    <mergeCell ref="A35:G35"/>
    <mergeCell ref="H35:I35"/>
    <mergeCell ref="A36:G36"/>
    <mergeCell ref="H36:I36"/>
    <mergeCell ref="H39:I39"/>
    <mergeCell ref="A38:G38"/>
    <mergeCell ref="H38:I38"/>
    <mergeCell ref="A39:G39"/>
    <mergeCell ref="A37:G37"/>
    <mergeCell ref="H37:I37"/>
    <mergeCell ref="A50:C50"/>
    <mergeCell ref="G50:I50"/>
    <mergeCell ref="A41:G41"/>
    <mergeCell ref="H41:I41"/>
    <mergeCell ref="A44:G44"/>
    <mergeCell ref="H44:I44"/>
    <mergeCell ref="A45:G45"/>
    <mergeCell ref="H45:I45"/>
    <mergeCell ref="A46:G46"/>
    <mergeCell ref="H46:I46"/>
    <mergeCell ref="A43:G43"/>
    <mergeCell ref="H43:I43"/>
    <mergeCell ref="A42:G42"/>
    <mergeCell ref="H42:I42"/>
    <mergeCell ref="H9:I9"/>
    <mergeCell ref="A10:G10"/>
    <mergeCell ref="H10:I10"/>
    <mergeCell ref="A11:G11"/>
    <mergeCell ref="H11:I11"/>
    <mergeCell ref="A9:G9"/>
    <mergeCell ref="A16:G16"/>
    <mergeCell ref="H16:I16"/>
    <mergeCell ref="A17:G17"/>
    <mergeCell ref="A21:G21"/>
    <mergeCell ref="H21:I21"/>
    <mergeCell ref="A19:G19"/>
    <mergeCell ref="H19:I19"/>
    <mergeCell ref="A18:G18"/>
    <mergeCell ref="H18:I18"/>
    <mergeCell ref="A20:G20"/>
    <mergeCell ref="H20:I20"/>
    <mergeCell ref="A26:G26"/>
    <mergeCell ref="H26:I26"/>
    <mergeCell ref="H17:I17"/>
    <mergeCell ref="A25:G25"/>
    <mergeCell ref="H25:I25"/>
    <mergeCell ref="A24:G24"/>
    <mergeCell ref="H24:I24"/>
    <mergeCell ref="A22:G22"/>
    <mergeCell ref="H22:I22"/>
    <mergeCell ref="A23:G23"/>
    <mergeCell ref="H23:I23"/>
    <mergeCell ref="A12:G12"/>
    <mergeCell ref="H12:I12"/>
    <mergeCell ref="A13:G13"/>
    <mergeCell ref="H13:I13"/>
    <mergeCell ref="A14:G15"/>
    <mergeCell ref="H14:I15"/>
    <mergeCell ref="H6:I6"/>
    <mergeCell ref="A6:G6"/>
    <mergeCell ref="A8:G8"/>
    <mergeCell ref="H8:I8"/>
    <mergeCell ref="A7:G7"/>
    <mergeCell ref="H7:I7"/>
    <mergeCell ref="A5:G5"/>
    <mergeCell ref="H5:I5"/>
    <mergeCell ref="A1:I1"/>
    <mergeCell ref="C2:F2"/>
    <mergeCell ref="A3:G3"/>
    <mergeCell ref="H3:I3"/>
    <mergeCell ref="A4:G4"/>
    <mergeCell ref="H4:I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M14" sqref="M14"/>
    </sheetView>
  </sheetViews>
  <sheetFormatPr defaultRowHeight="15" x14ac:dyDescent="0.25"/>
  <sheetData>
    <row r="1" spans="1:9" ht="18.75" x14ac:dyDescent="0.3">
      <c r="A1" s="9" t="s">
        <v>44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2"/>
      <c r="H3" s="154" t="s">
        <v>2</v>
      </c>
      <c r="I3" s="155"/>
    </row>
    <row r="4" spans="1:9" x14ac:dyDescent="0.25">
      <c r="A4" s="43" t="s">
        <v>130</v>
      </c>
      <c r="B4" s="44"/>
      <c r="C4" s="44"/>
      <c r="D4" s="44"/>
      <c r="E4" s="44"/>
      <c r="F4" s="44"/>
      <c r="G4" s="157"/>
      <c r="H4" s="19">
        <v>160000.12</v>
      </c>
      <c r="I4" s="20"/>
    </row>
    <row r="5" spans="1:9" x14ac:dyDescent="0.25">
      <c r="A5" s="29"/>
      <c r="B5" s="48"/>
      <c r="C5" s="48"/>
      <c r="D5" s="48"/>
      <c r="E5" s="48"/>
      <c r="F5" s="48"/>
      <c r="G5" s="48"/>
      <c r="H5" s="24"/>
      <c r="I5" s="25"/>
    </row>
    <row r="6" spans="1:9" x14ac:dyDescent="0.25">
      <c r="A6" s="16" t="s">
        <v>78</v>
      </c>
      <c r="B6" s="17"/>
      <c r="C6" s="17"/>
      <c r="D6" s="17"/>
      <c r="E6" s="17"/>
      <c r="F6" s="17"/>
      <c r="G6" s="17"/>
      <c r="H6" s="46">
        <v>255707.59</v>
      </c>
      <c r="I6" s="47"/>
    </row>
    <row r="7" spans="1:9" x14ac:dyDescent="0.25">
      <c r="A7" s="4" t="s">
        <v>1</v>
      </c>
      <c r="B7" s="5"/>
      <c r="C7" s="5"/>
      <c r="D7" s="5"/>
      <c r="E7" s="5"/>
      <c r="F7" s="5"/>
      <c r="G7" s="5"/>
      <c r="H7" s="29">
        <v>20892.009999999998</v>
      </c>
      <c r="I7" s="30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4740</v>
      </c>
      <c r="I8" s="8"/>
    </row>
    <row r="9" spans="1:9" ht="15.75" thickBot="1" x14ac:dyDescent="0.3">
      <c r="A9" s="21"/>
      <c r="B9" s="22"/>
      <c r="C9" s="22"/>
      <c r="D9" s="22"/>
      <c r="E9" s="22"/>
      <c r="F9" s="22"/>
      <c r="G9" s="156"/>
      <c r="H9" s="24"/>
      <c r="I9" s="25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158"/>
      <c r="H10" s="36">
        <f>H11+H12+H13+H14+H15+H17+H18+H30+H20+H21+H22+H23+H24+H25+H26+H19</f>
        <v>105784.1</v>
      </c>
      <c r="I10" s="207"/>
    </row>
    <row r="11" spans="1:9" x14ac:dyDescent="0.25">
      <c r="A11" s="38" t="s">
        <v>59</v>
      </c>
      <c r="B11" s="39"/>
      <c r="C11" s="39"/>
      <c r="D11" s="39"/>
      <c r="E11" s="39"/>
      <c r="F11" s="39"/>
      <c r="G11" s="39"/>
      <c r="H11" s="41">
        <v>0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156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156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156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159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159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156"/>
      <c r="H17" s="24"/>
      <c r="I17" s="25"/>
    </row>
    <row r="18" spans="1:9" x14ac:dyDescent="0.25">
      <c r="A18" s="223" t="s">
        <v>0</v>
      </c>
      <c r="B18" s="224"/>
      <c r="C18" s="224"/>
      <c r="D18" s="224"/>
      <c r="E18" s="224"/>
      <c r="F18" s="224"/>
      <c r="G18" s="310"/>
      <c r="H18" s="226">
        <v>0</v>
      </c>
      <c r="I18" s="227"/>
    </row>
    <row r="19" spans="1:9" x14ac:dyDescent="0.25">
      <c r="A19" s="21" t="s">
        <v>52</v>
      </c>
      <c r="B19" s="22"/>
      <c r="C19" s="22"/>
      <c r="D19" s="22"/>
      <c r="E19" s="22"/>
      <c r="F19" s="22"/>
      <c r="G19" s="156"/>
      <c r="H19" s="230">
        <v>1428</v>
      </c>
      <c r="I19" s="231"/>
    </row>
    <row r="20" spans="1:9" x14ac:dyDescent="0.25">
      <c r="A20" s="26" t="s">
        <v>11</v>
      </c>
      <c r="B20" s="27"/>
      <c r="C20" s="27"/>
      <c r="D20" s="27"/>
      <c r="E20" s="27"/>
      <c r="F20" s="27"/>
      <c r="G20" s="27"/>
      <c r="H20" s="234">
        <v>4170.95</v>
      </c>
      <c r="I20" s="235"/>
    </row>
    <row r="21" spans="1:9" x14ac:dyDescent="0.25">
      <c r="A21" s="26" t="s">
        <v>17</v>
      </c>
      <c r="B21" s="27"/>
      <c r="C21" s="27"/>
      <c r="D21" s="27"/>
      <c r="E21" s="27"/>
      <c r="F21" s="27"/>
      <c r="G21" s="27"/>
      <c r="H21" s="232"/>
      <c r="I21" s="233"/>
    </row>
    <row r="22" spans="1:9" x14ac:dyDescent="0.25">
      <c r="A22" s="26" t="s">
        <v>18</v>
      </c>
      <c r="B22" s="27"/>
      <c r="C22" s="27"/>
      <c r="D22" s="27"/>
      <c r="E22" s="27"/>
      <c r="F22" s="27"/>
      <c r="G22" s="27"/>
      <c r="H22" s="232"/>
      <c r="I22" s="233"/>
    </row>
    <row r="23" spans="1:9" x14ac:dyDescent="0.25">
      <c r="A23" s="26" t="s">
        <v>12</v>
      </c>
      <c r="B23" s="27"/>
      <c r="C23" s="27"/>
      <c r="D23" s="27"/>
      <c r="E23" s="27"/>
      <c r="F23" s="27"/>
      <c r="G23" s="27"/>
      <c r="H23" s="232">
        <v>17585.82</v>
      </c>
      <c r="I23" s="233"/>
    </row>
    <row r="24" spans="1:9" x14ac:dyDescent="0.25">
      <c r="A24" s="26" t="s">
        <v>50</v>
      </c>
      <c r="B24" s="27"/>
      <c r="C24" s="27"/>
      <c r="D24" s="27"/>
      <c r="E24" s="27"/>
      <c r="F24" s="27"/>
      <c r="G24" s="27"/>
      <c r="H24" s="228">
        <v>61171.07</v>
      </c>
      <c r="I24" s="229"/>
    </row>
    <row r="25" spans="1:9" x14ac:dyDescent="0.25">
      <c r="A25" s="26" t="s">
        <v>13</v>
      </c>
      <c r="B25" s="27"/>
      <c r="C25" s="27"/>
      <c r="D25" s="27"/>
      <c r="E25" s="27"/>
      <c r="F25" s="27"/>
      <c r="G25" s="27"/>
      <c r="H25" s="228">
        <v>18779.52</v>
      </c>
      <c r="I25" s="229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0"/>
      <c r="H26" s="72">
        <v>1534.52</v>
      </c>
      <c r="I26" s="73"/>
    </row>
    <row r="27" spans="1:9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67">
        <v>101443.3</v>
      </c>
      <c r="I27" s="68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240"/>
      <c r="I28" s="241"/>
    </row>
    <row r="29" spans="1:9" ht="15.75" thickBot="1" x14ac:dyDescent="0.3">
      <c r="A29" s="59" t="s">
        <v>140</v>
      </c>
      <c r="B29" s="60"/>
      <c r="C29" s="60"/>
      <c r="D29" s="60"/>
      <c r="E29" s="60"/>
      <c r="F29" s="60"/>
      <c r="G29" s="60"/>
      <c r="H29" s="62">
        <f>H31</f>
        <v>444</v>
      </c>
      <c r="I29" s="63"/>
    </row>
    <row r="30" spans="1:9" x14ac:dyDescent="0.25">
      <c r="A30" s="251" t="s">
        <v>141</v>
      </c>
      <c r="B30" s="252"/>
      <c r="C30" s="252"/>
      <c r="D30" s="252"/>
      <c r="E30" s="252"/>
      <c r="F30" s="252"/>
      <c r="G30" s="253"/>
      <c r="H30" s="308"/>
      <c r="I30" s="309"/>
    </row>
    <row r="31" spans="1:9" x14ac:dyDescent="0.25">
      <c r="A31" s="139" t="s">
        <v>131</v>
      </c>
      <c r="B31" s="140"/>
      <c r="C31" s="140"/>
      <c r="D31" s="140"/>
      <c r="E31" s="140"/>
      <c r="F31" s="140"/>
      <c r="G31" s="141"/>
      <c r="H31" s="230">
        <v>444</v>
      </c>
      <c r="I31" s="231"/>
    </row>
    <row r="32" spans="1:9" ht="15.75" thickBot="1" x14ac:dyDescent="0.3">
      <c r="A32" s="305"/>
      <c r="B32" s="306"/>
      <c r="C32" s="306"/>
      <c r="D32" s="306"/>
      <c r="E32" s="306"/>
      <c r="F32" s="306"/>
      <c r="G32" s="307"/>
      <c r="H32" s="305"/>
      <c r="I32" s="307"/>
    </row>
    <row r="33" spans="1:9" x14ac:dyDescent="0.25">
      <c r="A33" s="178" t="s">
        <v>81</v>
      </c>
      <c r="B33" s="179"/>
      <c r="C33" s="179"/>
      <c r="D33" s="179"/>
      <c r="E33" s="179"/>
      <c r="F33" s="179"/>
      <c r="G33" s="180"/>
      <c r="H33" s="91">
        <v>10587.9</v>
      </c>
      <c r="I33" s="92"/>
    </row>
    <row r="34" spans="1:9" ht="15.75" thickBot="1" x14ac:dyDescent="0.3">
      <c r="A34" s="190" t="s">
        <v>82</v>
      </c>
      <c r="B34" s="191"/>
      <c r="C34" s="191"/>
      <c r="D34" s="191"/>
      <c r="E34" s="191"/>
      <c r="F34" s="191"/>
      <c r="G34" s="264"/>
      <c r="H34" s="192">
        <v>5225.62</v>
      </c>
      <c r="I34" s="193"/>
    </row>
    <row r="35" spans="1:9" ht="15.75" thickBot="1" x14ac:dyDescent="0.3">
      <c r="A35" s="237"/>
      <c r="B35" s="238"/>
      <c r="C35" s="238"/>
      <c r="D35" s="238"/>
      <c r="E35" s="238"/>
      <c r="F35" s="238"/>
      <c r="G35" s="239"/>
      <c r="H35" s="237"/>
      <c r="I35" s="239"/>
    </row>
    <row r="36" spans="1:9" ht="15.75" thickBot="1" x14ac:dyDescent="0.3">
      <c r="A36" s="59" t="s">
        <v>14</v>
      </c>
      <c r="B36" s="60"/>
      <c r="C36" s="60"/>
      <c r="D36" s="60"/>
      <c r="E36" s="60"/>
      <c r="F36" s="60"/>
      <c r="G36" s="60"/>
      <c r="H36" s="62">
        <f>H10+H29</f>
        <v>106228.1</v>
      </c>
      <c r="I36" s="15"/>
    </row>
    <row r="37" spans="1:9" x14ac:dyDescent="0.25">
      <c r="A37" s="19"/>
      <c r="B37" s="185"/>
      <c r="C37" s="185"/>
      <c r="D37" s="185"/>
      <c r="E37" s="185"/>
      <c r="F37" s="185"/>
      <c r="G37" s="185"/>
      <c r="H37" s="64"/>
      <c r="I37" s="66"/>
    </row>
    <row r="38" spans="1:9" x14ac:dyDescent="0.25">
      <c r="A38" s="43" t="s">
        <v>132</v>
      </c>
      <c r="B38" s="44"/>
      <c r="C38" s="44"/>
      <c r="D38" s="44"/>
      <c r="E38" s="44"/>
      <c r="F38" s="44"/>
      <c r="G38" s="157"/>
      <c r="H38" s="46">
        <f>H4+H10-H27</f>
        <v>164340.91999999998</v>
      </c>
      <c r="I38" s="47"/>
    </row>
    <row r="39" spans="1:9" x14ac:dyDescent="0.25">
      <c r="A39" s="16" t="s">
        <v>83</v>
      </c>
      <c r="B39" s="17"/>
      <c r="C39" s="17"/>
      <c r="D39" s="17"/>
      <c r="E39" s="17"/>
      <c r="F39" s="17"/>
      <c r="G39" s="17"/>
      <c r="H39" s="46">
        <f>H6+H7+H8-H29</f>
        <v>280895.59999999998</v>
      </c>
      <c r="I39" s="47"/>
    </row>
    <row r="40" spans="1:9" x14ac:dyDescent="0.25">
      <c r="A40" s="157" t="s">
        <v>104</v>
      </c>
      <c r="B40" s="17"/>
      <c r="C40" s="17"/>
      <c r="D40" s="17"/>
      <c r="E40" s="17"/>
      <c r="F40" s="17"/>
      <c r="G40" s="17"/>
      <c r="H40" s="46">
        <f>H33-H34</f>
        <v>5362.28</v>
      </c>
      <c r="I40" s="47"/>
    </row>
    <row r="41" spans="1:9" x14ac:dyDescent="0.25">
      <c r="A41" s="203"/>
      <c r="B41" s="204"/>
      <c r="C41" s="204"/>
      <c r="D41" s="204"/>
      <c r="E41" s="204"/>
      <c r="F41" s="204"/>
      <c r="G41" s="204"/>
      <c r="H41" s="29"/>
      <c r="I41" s="30"/>
    </row>
    <row r="42" spans="1:9" x14ac:dyDescent="0.25">
      <c r="A42" s="43" t="s">
        <v>15</v>
      </c>
      <c r="B42" s="44"/>
      <c r="C42" s="44"/>
      <c r="D42" s="44"/>
      <c r="E42" s="44"/>
      <c r="F42" s="44"/>
      <c r="G42" s="157"/>
      <c r="H42" s="24"/>
      <c r="I42" s="25"/>
    </row>
    <row r="43" spans="1:9" x14ac:dyDescent="0.25">
      <c r="A43" s="26" t="s">
        <v>16</v>
      </c>
      <c r="B43" s="27"/>
      <c r="C43" s="27"/>
      <c r="D43" s="27"/>
      <c r="E43" s="27"/>
      <c r="F43" s="27"/>
      <c r="G43" s="27"/>
      <c r="H43" s="81">
        <v>13.5</v>
      </c>
      <c r="I43" s="82"/>
    </row>
    <row r="44" spans="1:9" ht="15.75" thickBot="1" x14ac:dyDescent="0.3">
      <c r="A44" s="83" t="s">
        <v>58</v>
      </c>
      <c r="B44" s="84"/>
      <c r="C44" s="84"/>
      <c r="D44" s="84"/>
      <c r="E44" s="84"/>
      <c r="F44" s="84"/>
      <c r="G44" s="84"/>
      <c r="H44" s="123">
        <f>(H10/H27+H29/H7+H33/H34)*H43</f>
        <v>41.717625352564916</v>
      </c>
      <c r="I44" s="124"/>
    </row>
    <row r="45" spans="1:9" x14ac:dyDescent="0.25">
      <c r="H45" s="2"/>
      <c r="I45" s="2"/>
    </row>
    <row r="47" spans="1:9" x14ac:dyDescent="0.25">
      <c r="A47" s="77" t="s">
        <v>19</v>
      </c>
      <c r="B47" s="77"/>
      <c r="C47" s="77"/>
      <c r="F47" s="77" t="s">
        <v>45</v>
      </c>
      <c r="G47" s="77"/>
      <c r="H47" s="77"/>
    </row>
  </sheetData>
  <mergeCells count="86">
    <mergeCell ref="A47:C47"/>
    <mergeCell ref="F47:H47"/>
    <mergeCell ref="A41:G41"/>
    <mergeCell ref="H41:I41"/>
    <mergeCell ref="A42:G42"/>
    <mergeCell ref="H42:I42"/>
    <mergeCell ref="A43:G43"/>
    <mergeCell ref="H43:I43"/>
    <mergeCell ref="A38:G38"/>
    <mergeCell ref="H38:I38"/>
    <mergeCell ref="A39:G39"/>
    <mergeCell ref="H39:I39"/>
    <mergeCell ref="A44:G44"/>
    <mergeCell ref="H44:I44"/>
    <mergeCell ref="A29:G29"/>
    <mergeCell ref="H29:I29"/>
    <mergeCell ref="A27:G27"/>
    <mergeCell ref="H27:I27"/>
    <mergeCell ref="A28:G28"/>
    <mergeCell ref="H28:I28"/>
    <mergeCell ref="A24:G24"/>
    <mergeCell ref="H24:I24"/>
    <mergeCell ref="A25:G25"/>
    <mergeCell ref="H25:I25"/>
    <mergeCell ref="A26:G26"/>
    <mergeCell ref="H26:I26"/>
    <mergeCell ref="A30:G30"/>
    <mergeCell ref="H30:I30"/>
    <mergeCell ref="A20:G20"/>
    <mergeCell ref="A17:G17"/>
    <mergeCell ref="H17:I17"/>
    <mergeCell ref="A18:G18"/>
    <mergeCell ref="H18:I18"/>
    <mergeCell ref="H20:I20"/>
    <mergeCell ref="A19:G19"/>
    <mergeCell ref="H19:I19"/>
    <mergeCell ref="A21:G21"/>
    <mergeCell ref="H21:I21"/>
    <mergeCell ref="A22:G22"/>
    <mergeCell ref="H22:I22"/>
    <mergeCell ref="A23:G23"/>
    <mergeCell ref="H23:I23"/>
    <mergeCell ref="A8:G8"/>
    <mergeCell ref="H8:I8"/>
    <mergeCell ref="A14:G14"/>
    <mergeCell ref="H14:I14"/>
    <mergeCell ref="A15:G16"/>
    <mergeCell ref="A10:G10"/>
    <mergeCell ref="H10:I10"/>
    <mergeCell ref="A9:G9"/>
    <mergeCell ref="H9:I9"/>
    <mergeCell ref="H15:I16"/>
    <mergeCell ref="A11:G11"/>
    <mergeCell ref="H11:I11"/>
    <mergeCell ref="A12:G12"/>
    <mergeCell ref="H12:I12"/>
    <mergeCell ref="A13:G13"/>
    <mergeCell ref="H13:I13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35:G35"/>
    <mergeCell ref="H35:I35"/>
    <mergeCell ref="A40:G40"/>
    <mergeCell ref="H40:I40"/>
    <mergeCell ref="A31:G31"/>
    <mergeCell ref="H31:I31"/>
    <mergeCell ref="A33:G33"/>
    <mergeCell ref="H33:I33"/>
    <mergeCell ref="A34:G34"/>
    <mergeCell ref="H34:I34"/>
    <mergeCell ref="A32:G32"/>
    <mergeCell ref="H32:I32"/>
    <mergeCell ref="A36:G36"/>
    <mergeCell ref="H36:I36"/>
    <mergeCell ref="A37:G37"/>
    <mergeCell ref="H37:I3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30" sqref="A30:G30"/>
    </sheetView>
  </sheetViews>
  <sheetFormatPr defaultRowHeight="15" x14ac:dyDescent="0.25"/>
  <sheetData>
    <row r="1" spans="1:9" ht="18.75" x14ac:dyDescent="0.3">
      <c r="A1" s="9" t="s">
        <v>22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91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4" t="s">
        <v>2</v>
      </c>
      <c r="I3" s="15"/>
    </row>
    <row r="4" spans="1:9" x14ac:dyDescent="0.25">
      <c r="A4" s="16" t="s">
        <v>92</v>
      </c>
      <c r="B4" s="17"/>
      <c r="C4" s="17"/>
      <c r="D4" s="17"/>
      <c r="E4" s="17"/>
      <c r="F4" s="17"/>
      <c r="G4" s="18"/>
      <c r="H4" s="111">
        <v>163923.91</v>
      </c>
      <c r="I4" s="112"/>
    </row>
    <row r="5" spans="1:9" x14ac:dyDescent="0.25">
      <c r="A5" s="43"/>
      <c r="B5" s="44"/>
      <c r="C5" s="44"/>
      <c r="D5" s="44"/>
      <c r="E5" s="44"/>
      <c r="F5" s="44"/>
      <c r="G5" s="45"/>
      <c r="H5" s="24"/>
      <c r="I5" s="25"/>
    </row>
    <row r="6" spans="1:9" x14ac:dyDescent="0.25">
      <c r="A6" s="16" t="s">
        <v>93</v>
      </c>
      <c r="B6" s="17"/>
      <c r="C6" s="17"/>
      <c r="D6" s="17"/>
      <c r="E6" s="17"/>
      <c r="F6" s="17"/>
      <c r="G6" s="18"/>
      <c r="H6" s="31">
        <v>1797.17</v>
      </c>
      <c r="I6" s="32"/>
    </row>
    <row r="7" spans="1:9" x14ac:dyDescent="0.25">
      <c r="A7" s="16" t="s">
        <v>68</v>
      </c>
      <c r="B7" s="17"/>
      <c r="C7" s="17"/>
      <c r="D7" s="17"/>
      <c r="E7" s="17"/>
      <c r="F7" s="17"/>
      <c r="G7" s="18"/>
      <c r="H7" s="113">
        <v>7075.27</v>
      </c>
      <c r="I7" s="114"/>
    </row>
    <row r="8" spans="1:9" x14ac:dyDescent="0.25">
      <c r="A8" s="26" t="s">
        <v>53</v>
      </c>
      <c r="B8" s="27"/>
      <c r="C8" s="27"/>
      <c r="D8" s="27"/>
      <c r="E8" s="27"/>
      <c r="F8" s="27"/>
      <c r="G8" s="28"/>
      <c r="H8" s="7">
        <v>4020</v>
      </c>
      <c r="I8" s="8"/>
    </row>
    <row r="9" spans="1:9" ht="15.75" thickBot="1" x14ac:dyDescent="0.3">
      <c r="A9" s="29"/>
      <c r="B9" s="48"/>
      <c r="C9" s="48"/>
      <c r="D9" s="48"/>
      <c r="E9" s="48"/>
      <c r="F9" s="48"/>
      <c r="G9" s="30"/>
      <c r="H9" s="29"/>
      <c r="I9" s="30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35"/>
      <c r="H10" s="118">
        <f>H11+H12+H13+H14+H15+H17+H18+H30+H20+H21+H22+H23+H24+H25+H26+H19</f>
        <v>59679.079999999994</v>
      </c>
      <c r="I10" s="119"/>
    </row>
    <row r="11" spans="1:9" x14ac:dyDescent="0.25">
      <c r="A11" s="38" t="s">
        <v>59</v>
      </c>
      <c r="B11" s="39"/>
      <c r="C11" s="39"/>
      <c r="D11" s="39"/>
      <c r="E11" s="39"/>
      <c r="F11" s="39"/>
      <c r="G11" s="40"/>
      <c r="H11" s="116">
        <v>0</v>
      </c>
      <c r="I11" s="117"/>
    </row>
    <row r="12" spans="1:9" x14ac:dyDescent="0.25">
      <c r="A12" s="21" t="s">
        <v>4</v>
      </c>
      <c r="B12" s="22"/>
      <c r="C12" s="22"/>
      <c r="D12" s="22"/>
      <c r="E12" s="22"/>
      <c r="F12" s="22"/>
      <c r="G12" s="23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23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23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53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53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23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56"/>
      <c r="H18" s="24">
        <v>0</v>
      </c>
      <c r="I18" s="25"/>
    </row>
    <row r="19" spans="1:9" x14ac:dyDescent="0.25">
      <c r="A19" s="21" t="s">
        <v>52</v>
      </c>
      <c r="B19" s="22"/>
      <c r="C19" s="22"/>
      <c r="D19" s="22"/>
      <c r="E19" s="22"/>
      <c r="F19" s="22"/>
      <c r="G19" s="23"/>
      <c r="H19" s="49">
        <v>1055.7</v>
      </c>
      <c r="I19" s="50"/>
    </row>
    <row r="20" spans="1:9" x14ac:dyDescent="0.25">
      <c r="A20" s="26" t="s">
        <v>11</v>
      </c>
      <c r="B20" s="27"/>
      <c r="C20" s="27"/>
      <c r="D20" s="27"/>
      <c r="E20" s="27"/>
      <c r="F20" s="27"/>
      <c r="G20" s="28"/>
      <c r="H20" s="7">
        <v>2355.36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8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8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8"/>
      <c r="H23" s="29">
        <v>9667.56</v>
      </c>
      <c r="I23" s="30"/>
    </row>
    <row r="24" spans="1:9" x14ac:dyDescent="0.25">
      <c r="A24" s="26" t="s">
        <v>55</v>
      </c>
      <c r="B24" s="27"/>
      <c r="C24" s="27"/>
      <c r="D24" s="27"/>
      <c r="E24" s="27"/>
      <c r="F24" s="27"/>
      <c r="G24" s="28"/>
      <c r="H24" s="29">
        <v>33627.94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8"/>
      <c r="H25" s="57">
        <v>10323.780000000001</v>
      </c>
      <c r="I25" s="5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1"/>
      <c r="H26" s="72">
        <v>1534.52</v>
      </c>
      <c r="I26" s="73"/>
    </row>
    <row r="27" spans="1:9" ht="15.75" thickBot="1" x14ac:dyDescent="0.3">
      <c r="A27" s="33" t="s">
        <v>1</v>
      </c>
      <c r="B27" s="34"/>
      <c r="C27" s="34"/>
      <c r="D27" s="34"/>
      <c r="E27" s="34"/>
      <c r="F27" s="34"/>
      <c r="G27" s="35"/>
      <c r="H27" s="67">
        <v>38971.47</v>
      </c>
      <c r="I27" s="68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11"/>
      <c r="I28" s="13"/>
    </row>
    <row r="29" spans="1:9" ht="15.75" thickBot="1" x14ac:dyDescent="0.3">
      <c r="A29" s="59" t="s">
        <v>140</v>
      </c>
      <c r="B29" s="60"/>
      <c r="C29" s="60"/>
      <c r="D29" s="60"/>
      <c r="E29" s="60"/>
      <c r="F29" s="60"/>
      <c r="G29" s="61"/>
      <c r="H29" s="62">
        <v>0</v>
      </c>
      <c r="I29" s="63"/>
    </row>
    <row r="30" spans="1:9" ht="15.75" thickBot="1" x14ac:dyDescent="0.3">
      <c r="A30" s="38" t="s">
        <v>75</v>
      </c>
      <c r="B30" s="39"/>
      <c r="C30" s="39"/>
      <c r="D30" s="39"/>
      <c r="E30" s="39"/>
      <c r="F30" s="39"/>
      <c r="G30" s="40"/>
      <c r="H30" s="120"/>
      <c r="I30" s="121"/>
    </row>
    <row r="31" spans="1:9" ht="15.75" thickBot="1" x14ac:dyDescent="0.3">
      <c r="A31" s="103"/>
      <c r="B31" s="104"/>
      <c r="C31" s="104"/>
      <c r="D31" s="104"/>
      <c r="E31" s="104"/>
      <c r="F31" s="104"/>
      <c r="G31" s="105"/>
      <c r="H31" s="96"/>
      <c r="I31" s="97"/>
    </row>
    <row r="32" spans="1:9" ht="15.75" thickBot="1" x14ac:dyDescent="0.3">
      <c r="A32" s="59" t="s">
        <v>81</v>
      </c>
      <c r="B32" s="60"/>
      <c r="C32" s="60"/>
      <c r="D32" s="60"/>
      <c r="E32" s="60"/>
      <c r="F32" s="60"/>
      <c r="G32" s="61"/>
      <c r="H32" s="62">
        <v>5686.5</v>
      </c>
      <c r="I32" s="63"/>
    </row>
    <row r="33" spans="1:9" ht="15.75" thickBot="1" x14ac:dyDescent="0.3">
      <c r="A33" s="59" t="s">
        <v>82</v>
      </c>
      <c r="B33" s="60"/>
      <c r="C33" s="60"/>
      <c r="D33" s="60"/>
      <c r="E33" s="60"/>
      <c r="F33" s="60"/>
      <c r="G33" s="61"/>
      <c r="H33" s="62">
        <v>2499.67</v>
      </c>
      <c r="I33" s="63"/>
    </row>
    <row r="34" spans="1:9" ht="15.75" thickBot="1" x14ac:dyDescent="0.3">
      <c r="A34" s="14"/>
      <c r="B34" s="95"/>
      <c r="C34" s="95"/>
      <c r="D34" s="95"/>
      <c r="E34" s="95"/>
      <c r="F34" s="95"/>
      <c r="G34" s="15"/>
      <c r="H34" s="96"/>
      <c r="I34" s="97"/>
    </row>
    <row r="35" spans="1:9" ht="15.75" thickBot="1" x14ac:dyDescent="0.3">
      <c r="A35" s="106" t="s">
        <v>14</v>
      </c>
      <c r="B35" s="107"/>
      <c r="C35" s="107"/>
      <c r="D35" s="107"/>
      <c r="E35" s="107"/>
      <c r="F35" s="107"/>
      <c r="G35" s="108"/>
      <c r="H35" s="14">
        <f>H10+H29</f>
        <v>59679.079999999994</v>
      </c>
      <c r="I35" s="15"/>
    </row>
    <row r="36" spans="1:9" x14ac:dyDescent="0.25">
      <c r="A36" s="64"/>
      <c r="B36" s="65"/>
      <c r="C36" s="65"/>
      <c r="D36" s="65"/>
      <c r="E36" s="65"/>
      <c r="F36" s="65"/>
      <c r="G36" s="66"/>
      <c r="H36" s="109"/>
      <c r="I36" s="110"/>
    </row>
    <row r="37" spans="1:9" x14ac:dyDescent="0.25">
      <c r="A37" s="16" t="s">
        <v>94</v>
      </c>
      <c r="B37" s="17"/>
      <c r="C37" s="17"/>
      <c r="D37" s="17"/>
      <c r="E37" s="17"/>
      <c r="F37" s="17"/>
      <c r="G37" s="18"/>
      <c r="H37" s="111">
        <f>H4+H10-H27</f>
        <v>184631.52</v>
      </c>
      <c r="I37" s="112"/>
    </row>
    <row r="38" spans="1:9" x14ac:dyDescent="0.25">
      <c r="A38" s="16" t="s">
        <v>83</v>
      </c>
      <c r="B38" s="17"/>
      <c r="C38" s="17"/>
      <c r="D38" s="17"/>
      <c r="E38" s="17"/>
      <c r="F38" s="17"/>
      <c r="G38" s="18"/>
      <c r="H38" s="46">
        <f>H7+H8-H6</f>
        <v>9298.1</v>
      </c>
      <c r="I38" s="47"/>
    </row>
    <row r="39" spans="1:9" x14ac:dyDescent="0.25">
      <c r="A39" s="16" t="s">
        <v>84</v>
      </c>
      <c r="B39" s="17"/>
      <c r="C39" s="17"/>
      <c r="D39" s="17"/>
      <c r="E39" s="17"/>
      <c r="F39" s="17"/>
      <c r="G39" s="18"/>
      <c r="H39" s="46">
        <f>H32-H33</f>
        <v>3186.83</v>
      </c>
      <c r="I39" s="47"/>
    </row>
    <row r="40" spans="1:9" x14ac:dyDescent="0.25">
      <c r="A40" s="31"/>
      <c r="B40" s="122"/>
      <c r="C40" s="122"/>
      <c r="D40" s="122"/>
      <c r="E40" s="122"/>
      <c r="F40" s="122"/>
      <c r="G40" s="32"/>
      <c r="H40" s="31"/>
      <c r="I40" s="32"/>
    </row>
    <row r="41" spans="1:9" x14ac:dyDescent="0.25">
      <c r="A41" s="21" t="s">
        <v>15</v>
      </c>
      <c r="B41" s="22"/>
      <c r="C41" s="22"/>
      <c r="D41" s="22"/>
      <c r="E41" s="22"/>
      <c r="F41" s="22"/>
      <c r="G41" s="23"/>
      <c r="H41" s="109"/>
      <c r="I41" s="110"/>
    </row>
    <row r="42" spans="1:9" x14ac:dyDescent="0.25">
      <c r="A42" s="26" t="s">
        <v>16</v>
      </c>
      <c r="B42" s="27"/>
      <c r="C42" s="27"/>
      <c r="D42" s="27"/>
      <c r="E42" s="27"/>
      <c r="F42" s="27"/>
      <c r="G42" s="28"/>
      <c r="H42" s="46">
        <v>11.5</v>
      </c>
      <c r="I42" s="47"/>
    </row>
    <row r="43" spans="1:9" ht="15.75" thickBot="1" x14ac:dyDescent="0.3">
      <c r="A43" s="83" t="s">
        <v>54</v>
      </c>
      <c r="B43" s="84"/>
      <c r="C43" s="84"/>
      <c r="D43" s="84"/>
      <c r="E43" s="84"/>
      <c r="F43" s="84"/>
      <c r="G43" s="85"/>
      <c r="H43" s="123">
        <f>(H10/H27+H29/H7+H32/H33)*H42</f>
        <v>43.771913536676216</v>
      </c>
      <c r="I43" s="124"/>
    </row>
    <row r="46" spans="1:9" x14ac:dyDescent="0.25">
      <c r="A46" s="77" t="s">
        <v>19</v>
      </c>
      <c r="B46" s="77"/>
      <c r="C46" s="77"/>
      <c r="G46" s="77" t="s">
        <v>20</v>
      </c>
      <c r="H46" s="77"/>
      <c r="I46" s="77"/>
    </row>
  </sheetData>
  <mergeCells count="84">
    <mergeCell ref="A38:G38"/>
    <mergeCell ref="H38:I38"/>
    <mergeCell ref="A46:C46"/>
    <mergeCell ref="G46:I46"/>
    <mergeCell ref="A40:G40"/>
    <mergeCell ref="H40:I40"/>
    <mergeCell ref="A41:G41"/>
    <mergeCell ref="H41:I41"/>
    <mergeCell ref="A42:G42"/>
    <mergeCell ref="H42:I42"/>
    <mergeCell ref="A43:G43"/>
    <mergeCell ref="H43:I43"/>
    <mergeCell ref="A26:G26"/>
    <mergeCell ref="H26:I26"/>
    <mergeCell ref="A29:G29"/>
    <mergeCell ref="H29:I29"/>
    <mergeCell ref="A27:G27"/>
    <mergeCell ref="H27:I27"/>
    <mergeCell ref="A28:G28"/>
    <mergeCell ref="H28:I28"/>
    <mergeCell ref="A20:G20"/>
    <mergeCell ref="H20:I20"/>
    <mergeCell ref="A21:G21"/>
    <mergeCell ref="H21:I21"/>
    <mergeCell ref="A22:G22"/>
    <mergeCell ref="H22:I22"/>
    <mergeCell ref="A30:G30"/>
    <mergeCell ref="H30:I30"/>
    <mergeCell ref="A14:G14"/>
    <mergeCell ref="H14:I14"/>
    <mergeCell ref="A15:G16"/>
    <mergeCell ref="H15:I16"/>
    <mergeCell ref="A19:G19"/>
    <mergeCell ref="H19:I19"/>
    <mergeCell ref="A18:G18"/>
    <mergeCell ref="H18:I18"/>
    <mergeCell ref="A23:G23"/>
    <mergeCell ref="H23:I23"/>
    <mergeCell ref="A24:G24"/>
    <mergeCell ref="H24:I24"/>
    <mergeCell ref="A25:G25"/>
    <mergeCell ref="H25:I25"/>
    <mergeCell ref="A13:G13"/>
    <mergeCell ref="H13:I13"/>
    <mergeCell ref="A17:G17"/>
    <mergeCell ref="H17:I17"/>
    <mergeCell ref="A8:G8"/>
    <mergeCell ref="H8:I8"/>
    <mergeCell ref="A11:G11"/>
    <mergeCell ref="H11:I11"/>
    <mergeCell ref="A10:G10"/>
    <mergeCell ref="H10:I10"/>
    <mergeCell ref="A9:G9"/>
    <mergeCell ref="H9:I9"/>
    <mergeCell ref="A12:G12"/>
    <mergeCell ref="H12:I12"/>
    <mergeCell ref="A1:I1"/>
    <mergeCell ref="C2:F2"/>
    <mergeCell ref="A3:G3"/>
    <mergeCell ref="H3:I3"/>
    <mergeCell ref="A4:G4"/>
    <mergeCell ref="H4:I4"/>
    <mergeCell ref="A7:G7"/>
    <mergeCell ref="H7:I7"/>
    <mergeCell ref="A5:G5"/>
    <mergeCell ref="H5:I5"/>
    <mergeCell ref="A6:G6"/>
    <mergeCell ref="H6:I6"/>
    <mergeCell ref="A34:G34"/>
    <mergeCell ref="H34:I34"/>
    <mergeCell ref="A39:G39"/>
    <mergeCell ref="H39:I39"/>
    <mergeCell ref="A31:G31"/>
    <mergeCell ref="H31:I31"/>
    <mergeCell ref="A32:G32"/>
    <mergeCell ref="H32:I32"/>
    <mergeCell ref="A33:G33"/>
    <mergeCell ref="H33:I33"/>
    <mergeCell ref="A35:G35"/>
    <mergeCell ref="H35:I35"/>
    <mergeCell ref="A36:G36"/>
    <mergeCell ref="H36:I36"/>
    <mergeCell ref="A37:G37"/>
    <mergeCell ref="H37:I3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H6" sqref="H6:I6"/>
    </sheetView>
  </sheetViews>
  <sheetFormatPr defaultRowHeight="15" x14ac:dyDescent="0.25"/>
  <sheetData>
    <row r="1" spans="1:9" ht="18.75" x14ac:dyDescent="0.3">
      <c r="A1" s="9" t="s">
        <v>46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115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2"/>
      <c r="H3" s="14" t="s">
        <v>2</v>
      </c>
      <c r="I3" s="15"/>
    </row>
    <row r="4" spans="1:9" x14ac:dyDescent="0.25">
      <c r="A4" s="16" t="s">
        <v>77</v>
      </c>
      <c r="B4" s="17"/>
      <c r="C4" s="17"/>
      <c r="D4" s="17"/>
      <c r="E4" s="17"/>
      <c r="F4" s="17"/>
      <c r="G4" s="17"/>
      <c r="H4" s="154">
        <v>367676.27</v>
      </c>
      <c r="I4" s="155"/>
    </row>
    <row r="5" spans="1:9" x14ac:dyDescent="0.25">
      <c r="A5" s="31"/>
      <c r="B5" s="122"/>
      <c r="C5" s="122"/>
      <c r="D5" s="122"/>
      <c r="E5" s="122"/>
      <c r="F5" s="122"/>
      <c r="G5" s="32"/>
      <c r="H5" s="31"/>
      <c r="I5" s="32"/>
    </row>
    <row r="6" spans="1:9" x14ac:dyDescent="0.25">
      <c r="A6" s="74" t="s">
        <v>78</v>
      </c>
      <c r="B6" s="75"/>
      <c r="C6" s="75"/>
      <c r="D6" s="75"/>
      <c r="E6" s="75"/>
      <c r="F6" s="75"/>
      <c r="G6" s="76"/>
      <c r="H6" s="173">
        <v>68418.45</v>
      </c>
      <c r="I6" s="175"/>
    </row>
    <row r="7" spans="1:9" x14ac:dyDescent="0.25">
      <c r="A7" s="21" t="s">
        <v>1</v>
      </c>
      <c r="B7" s="22"/>
      <c r="C7" s="22"/>
      <c r="D7" s="22"/>
      <c r="E7" s="22"/>
      <c r="F7" s="22"/>
      <c r="G7" s="23"/>
      <c r="H7" s="24">
        <v>7421.11</v>
      </c>
      <c r="I7" s="25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3960</v>
      </c>
      <c r="I8" s="8"/>
    </row>
    <row r="9" spans="1:9" ht="15.75" thickBot="1" x14ac:dyDescent="0.3">
      <c r="A9" s="31"/>
      <c r="B9" s="122"/>
      <c r="C9" s="122"/>
      <c r="D9" s="122"/>
      <c r="E9" s="122"/>
      <c r="F9" s="122"/>
      <c r="G9" s="32"/>
      <c r="H9" s="29"/>
      <c r="I9" s="30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158"/>
      <c r="H10" s="36">
        <f>H11+H12+H13+H14+H15+H17+H18+H30+H20+H21+H22+H23+H24+H25+H26+H19</f>
        <v>72342.67</v>
      </c>
      <c r="I10" s="147"/>
    </row>
    <row r="11" spans="1:9" x14ac:dyDescent="0.25">
      <c r="A11" s="38" t="s">
        <v>60</v>
      </c>
      <c r="B11" s="39"/>
      <c r="C11" s="39"/>
      <c r="D11" s="39"/>
      <c r="E11" s="39"/>
      <c r="F11" s="39"/>
      <c r="G11" s="39"/>
      <c r="H11" s="41">
        <v>0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156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156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156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159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159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156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160"/>
      <c r="H18" s="24">
        <v>0</v>
      </c>
      <c r="I18" s="25"/>
    </row>
    <row r="19" spans="1:9" x14ac:dyDescent="0.25">
      <c r="A19" s="21" t="s">
        <v>52</v>
      </c>
      <c r="B19" s="22"/>
      <c r="C19" s="22"/>
      <c r="D19" s="22"/>
      <c r="E19" s="22"/>
      <c r="F19" s="22"/>
      <c r="G19" s="156"/>
      <c r="H19" s="29"/>
      <c r="I19" s="30"/>
    </row>
    <row r="20" spans="1:9" x14ac:dyDescent="0.25">
      <c r="A20" s="26" t="s">
        <v>11</v>
      </c>
      <c r="B20" s="27"/>
      <c r="C20" s="27"/>
      <c r="D20" s="27"/>
      <c r="E20" s="27"/>
      <c r="F20" s="27"/>
      <c r="G20" s="27"/>
      <c r="H20" s="7">
        <v>2944.2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7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7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7"/>
      <c r="H23" s="29">
        <v>12034.98</v>
      </c>
      <c r="I23" s="30"/>
    </row>
    <row r="24" spans="1:9" x14ac:dyDescent="0.25">
      <c r="A24" s="26" t="s">
        <v>50</v>
      </c>
      <c r="B24" s="27"/>
      <c r="C24" s="27"/>
      <c r="D24" s="27"/>
      <c r="E24" s="27"/>
      <c r="F24" s="27"/>
      <c r="G24" s="27"/>
      <c r="H24" s="29">
        <v>41862.85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7"/>
      <c r="H25" s="297">
        <v>12851.9</v>
      </c>
      <c r="I25" s="29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0"/>
      <c r="H26" s="72">
        <v>1534.52</v>
      </c>
      <c r="I26" s="73"/>
    </row>
    <row r="27" spans="1:9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67">
        <v>60365.11</v>
      </c>
      <c r="I27" s="68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11"/>
      <c r="I28" s="13"/>
    </row>
    <row r="29" spans="1:9" ht="15.75" thickBot="1" x14ac:dyDescent="0.3">
      <c r="A29" s="59" t="s">
        <v>140</v>
      </c>
      <c r="B29" s="60"/>
      <c r="C29" s="60"/>
      <c r="D29" s="60"/>
      <c r="E29" s="60"/>
      <c r="F29" s="60"/>
      <c r="G29" s="60"/>
      <c r="H29" s="11"/>
      <c r="I29" s="13"/>
    </row>
    <row r="30" spans="1:9" x14ac:dyDescent="0.25">
      <c r="A30" s="38" t="s">
        <v>75</v>
      </c>
      <c r="B30" s="39"/>
      <c r="C30" s="39"/>
      <c r="D30" s="39"/>
      <c r="E30" s="39"/>
      <c r="F30" s="39"/>
      <c r="G30" s="40"/>
      <c r="H30" s="120"/>
      <c r="I30" s="121"/>
    </row>
    <row r="31" spans="1:9" ht="15.75" thickBot="1" x14ac:dyDescent="0.3">
      <c r="A31" s="145"/>
      <c r="B31" s="189"/>
      <c r="C31" s="189"/>
      <c r="D31" s="189"/>
      <c r="E31" s="189"/>
      <c r="F31" s="189"/>
      <c r="G31" s="146"/>
      <c r="H31" s="57"/>
      <c r="I31" s="58"/>
    </row>
    <row r="32" spans="1:9" x14ac:dyDescent="0.25">
      <c r="A32" s="178" t="s">
        <v>81</v>
      </c>
      <c r="B32" s="179"/>
      <c r="C32" s="179"/>
      <c r="D32" s="179"/>
      <c r="E32" s="179"/>
      <c r="F32" s="179"/>
      <c r="G32" s="180"/>
      <c r="H32" s="91">
        <v>7077.3</v>
      </c>
      <c r="I32" s="92"/>
    </row>
    <row r="33" spans="1:9" ht="15.75" thickBot="1" x14ac:dyDescent="0.3">
      <c r="A33" s="190" t="s">
        <v>82</v>
      </c>
      <c r="B33" s="191"/>
      <c r="C33" s="191"/>
      <c r="D33" s="191"/>
      <c r="E33" s="191"/>
      <c r="F33" s="191"/>
      <c r="G33" s="264"/>
      <c r="H33" s="192">
        <v>3192.48</v>
      </c>
      <c r="I33" s="193"/>
    </row>
    <row r="34" spans="1:9" ht="15.75" thickBot="1" x14ac:dyDescent="0.3">
      <c r="A34" s="126"/>
      <c r="B34" s="127"/>
      <c r="C34" s="127"/>
      <c r="D34" s="127"/>
      <c r="E34" s="127"/>
      <c r="F34" s="127"/>
      <c r="G34" s="128"/>
      <c r="H34" s="126"/>
      <c r="I34" s="128"/>
    </row>
    <row r="35" spans="1:9" ht="15.75" thickBot="1" x14ac:dyDescent="0.3">
      <c r="A35" s="59" t="s">
        <v>14</v>
      </c>
      <c r="B35" s="60"/>
      <c r="C35" s="60"/>
      <c r="D35" s="60"/>
      <c r="E35" s="60"/>
      <c r="F35" s="60"/>
      <c r="G35" s="60"/>
      <c r="H35" s="62">
        <f>H10+H29</f>
        <v>72342.67</v>
      </c>
      <c r="I35" s="63"/>
    </row>
    <row r="36" spans="1:9" x14ac:dyDescent="0.25">
      <c r="A36" s="64"/>
      <c r="B36" s="65"/>
      <c r="C36" s="65"/>
      <c r="D36" s="65"/>
      <c r="E36" s="65"/>
      <c r="F36" s="65"/>
      <c r="G36" s="65"/>
      <c r="H36" s="64"/>
      <c r="I36" s="66"/>
    </row>
    <row r="37" spans="1:9" x14ac:dyDescent="0.25">
      <c r="A37" s="16" t="s">
        <v>79</v>
      </c>
      <c r="B37" s="17"/>
      <c r="C37" s="17"/>
      <c r="D37" s="17"/>
      <c r="E37" s="17"/>
      <c r="F37" s="17"/>
      <c r="G37" s="17"/>
      <c r="H37" s="46">
        <f>H4+H10-H27</f>
        <v>379653.83</v>
      </c>
      <c r="I37" s="47"/>
    </row>
    <row r="38" spans="1:9" x14ac:dyDescent="0.25">
      <c r="A38" s="16" t="s">
        <v>83</v>
      </c>
      <c r="B38" s="17"/>
      <c r="C38" s="17"/>
      <c r="D38" s="17"/>
      <c r="E38" s="17"/>
      <c r="F38" s="17"/>
      <c r="G38" s="17"/>
      <c r="H38" s="46">
        <f>H6+H7+H8-H29</f>
        <v>79799.56</v>
      </c>
      <c r="I38" s="47"/>
    </row>
    <row r="39" spans="1:9" x14ac:dyDescent="0.25">
      <c r="A39" s="157" t="s">
        <v>104</v>
      </c>
      <c r="B39" s="17"/>
      <c r="C39" s="17"/>
      <c r="D39" s="17"/>
      <c r="E39" s="17"/>
      <c r="F39" s="17"/>
      <c r="G39" s="17"/>
      <c r="H39" s="46">
        <f>H32-H33</f>
        <v>3884.82</v>
      </c>
      <c r="I39" s="47"/>
    </row>
    <row r="40" spans="1:9" x14ac:dyDescent="0.25">
      <c r="A40" s="43"/>
      <c r="B40" s="44"/>
      <c r="C40" s="44"/>
      <c r="D40" s="44"/>
      <c r="E40" s="44"/>
      <c r="F40" s="44"/>
      <c r="G40" s="157"/>
      <c r="H40" s="31"/>
      <c r="I40" s="32"/>
    </row>
    <row r="41" spans="1:9" x14ac:dyDescent="0.25">
      <c r="A41" s="21" t="s">
        <v>15</v>
      </c>
      <c r="B41" s="22"/>
      <c r="C41" s="22"/>
      <c r="D41" s="22"/>
      <c r="E41" s="22"/>
      <c r="F41" s="22"/>
      <c r="G41" s="156"/>
      <c r="H41" s="24"/>
      <c r="I41" s="25"/>
    </row>
    <row r="42" spans="1:9" x14ac:dyDescent="0.25">
      <c r="A42" s="26" t="s">
        <v>16</v>
      </c>
      <c r="B42" s="27"/>
      <c r="C42" s="27"/>
      <c r="D42" s="27"/>
      <c r="E42" s="27"/>
      <c r="F42" s="27"/>
      <c r="G42" s="27"/>
      <c r="H42" s="46">
        <v>10.5</v>
      </c>
      <c r="I42" s="47"/>
    </row>
    <row r="43" spans="1:9" ht="15.75" thickBot="1" x14ac:dyDescent="0.3">
      <c r="A43" s="83" t="s">
        <v>54</v>
      </c>
      <c r="B43" s="84"/>
      <c r="C43" s="84"/>
      <c r="D43" s="84"/>
      <c r="E43" s="84"/>
      <c r="F43" s="84"/>
      <c r="G43" s="84"/>
      <c r="H43" s="273">
        <f>(H10/H27+H29/H7+H32/H33)*H42</f>
        <v>35.860486983726119</v>
      </c>
      <c r="I43" s="274"/>
    </row>
    <row r="46" spans="1:9" x14ac:dyDescent="0.25">
      <c r="A46" s="77" t="s">
        <v>19</v>
      </c>
      <c r="B46" s="77"/>
      <c r="C46" s="77"/>
      <c r="G46" s="77" t="s">
        <v>20</v>
      </c>
      <c r="H46" s="77"/>
      <c r="I46" s="77"/>
    </row>
  </sheetData>
  <mergeCells count="84">
    <mergeCell ref="A34:G34"/>
    <mergeCell ref="H34:I34"/>
    <mergeCell ref="A39:G39"/>
    <mergeCell ref="H39:I39"/>
    <mergeCell ref="A1:I1"/>
    <mergeCell ref="C2:F2"/>
    <mergeCell ref="A3:G3"/>
    <mergeCell ref="H3:I3"/>
    <mergeCell ref="A4:G4"/>
    <mergeCell ref="H4:I4"/>
    <mergeCell ref="H6:I6"/>
    <mergeCell ref="A6:G6"/>
    <mergeCell ref="A5:G5"/>
    <mergeCell ref="H5:I5"/>
    <mergeCell ref="A7:G7"/>
    <mergeCell ref="H7:I7"/>
    <mergeCell ref="A9:G9"/>
    <mergeCell ref="H9:I9"/>
    <mergeCell ref="H14:I14"/>
    <mergeCell ref="A8:G8"/>
    <mergeCell ref="H8:I8"/>
    <mergeCell ref="A27:G27"/>
    <mergeCell ref="H27:I27"/>
    <mergeCell ref="A10:G10"/>
    <mergeCell ref="H10:I10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14:G14"/>
    <mergeCell ref="A19:G19"/>
    <mergeCell ref="A20:G20"/>
    <mergeCell ref="H20:I20"/>
    <mergeCell ref="H19:I19"/>
    <mergeCell ref="A15:G16"/>
    <mergeCell ref="H15:I16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36:G36"/>
    <mergeCell ref="H36:I36"/>
    <mergeCell ref="A29:G29"/>
    <mergeCell ref="H29:I29"/>
    <mergeCell ref="A28:G28"/>
    <mergeCell ref="H28:I28"/>
    <mergeCell ref="A35:G35"/>
    <mergeCell ref="H35:I35"/>
    <mergeCell ref="A30:G30"/>
    <mergeCell ref="H30:I30"/>
    <mergeCell ref="A32:G32"/>
    <mergeCell ref="H32:I32"/>
    <mergeCell ref="A33:G33"/>
    <mergeCell ref="H33:I33"/>
    <mergeCell ref="A31:G31"/>
    <mergeCell ref="H31:I31"/>
    <mergeCell ref="A37:G37"/>
    <mergeCell ref="H37:I37"/>
    <mergeCell ref="A38:G38"/>
    <mergeCell ref="H38:I38"/>
    <mergeCell ref="A46:C46"/>
    <mergeCell ref="G46:I46"/>
    <mergeCell ref="A40:G40"/>
    <mergeCell ref="H40:I40"/>
    <mergeCell ref="A41:G41"/>
    <mergeCell ref="H41:I41"/>
    <mergeCell ref="A42:G42"/>
    <mergeCell ref="H42:I42"/>
    <mergeCell ref="A43:G43"/>
    <mergeCell ref="H43:I4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34" sqref="A34:I35"/>
    </sheetView>
  </sheetViews>
  <sheetFormatPr defaultRowHeight="15" x14ac:dyDescent="0.25"/>
  <sheetData>
    <row r="1" spans="1:9" ht="18.75" x14ac:dyDescent="0.3">
      <c r="A1" s="9" t="s">
        <v>47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4" t="s">
        <v>2</v>
      </c>
      <c r="I3" s="15"/>
    </row>
    <row r="4" spans="1:9" x14ac:dyDescent="0.25">
      <c r="A4" s="16" t="s">
        <v>77</v>
      </c>
      <c r="B4" s="17"/>
      <c r="C4" s="17"/>
      <c r="D4" s="17"/>
      <c r="E4" s="17"/>
      <c r="F4" s="17"/>
      <c r="G4" s="17"/>
      <c r="H4" s="111">
        <v>124978.96</v>
      </c>
      <c r="I4" s="112"/>
    </row>
    <row r="5" spans="1:9" x14ac:dyDescent="0.25">
      <c r="A5" s="31"/>
      <c r="B5" s="122"/>
      <c r="C5" s="122"/>
      <c r="D5" s="122"/>
      <c r="E5" s="122"/>
      <c r="F5" s="122"/>
      <c r="G5" s="32"/>
      <c r="H5" s="31"/>
      <c r="I5" s="32"/>
    </row>
    <row r="6" spans="1:9" x14ac:dyDescent="0.25">
      <c r="A6" s="16" t="s">
        <v>119</v>
      </c>
      <c r="B6" s="17"/>
      <c r="C6" s="17"/>
      <c r="D6" s="17"/>
      <c r="E6" s="17"/>
      <c r="F6" s="17"/>
      <c r="G6" s="17"/>
      <c r="H6" s="46">
        <v>6457.13</v>
      </c>
      <c r="I6" s="47"/>
    </row>
    <row r="7" spans="1:9" x14ac:dyDescent="0.25">
      <c r="A7" s="26" t="s">
        <v>1</v>
      </c>
      <c r="B7" s="27"/>
      <c r="C7" s="27"/>
      <c r="D7" s="27"/>
      <c r="E7" s="27"/>
      <c r="F7" s="27"/>
      <c r="G7" s="28"/>
      <c r="H7" s="24">
        <v>13854.75</v>
      </c>
      <c r="I7" s="25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720</v>
      </c>
      <c r="I8" s="8"/>
    </row>
    <row r="9" spans="1:9" ht="15.75" thickBot="1" x14ac:dyDescent="0.3">
      <c r="A9" s="21"/>
      <c r="B9" s="22"/>
      <c r="C9" s="22"/>
      <c r="D9" s="22"/>
      <c r="E9" s="22"/>
      <c r="F9" s="22"/>
      <c r="G9" s="156"/>
      <c r="H9" s="24"/>
      <c r="I9" s="25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158"/>
      <c r="H10" s="36">
        <f>H11+H12+H13+H14+H15+H17+H18+H20+H21+H22+H23+H24+H25+H26+H27+H19</f>
        <v>87710.75</v>
      </c>
      <c r="I10" s="207"/>
    </row>
    <row r="11" spans="1:9" x14ac:dyDescent="0.25">
      <c r="A11" s="38" t="s">
        <v>59</v>
      </c>
      <c r="B11" s="39"/>
      <c r="C11" s="39"/>
      <c r="D11" s="39"/>
      <c r="E11" s="39"/>
      <c r="F11" s="39"/>
      <c r="G11" s="39"/>
      <c r="H11" s="312">
        <v>12360</v>
      </c>
      <c r="I11" s="313"/>
    </row>
    <row r="12" spans="1:9" x14ac:dyDescent="0.25">
      <c r="A12" s="21" t="s">
        <v>4</v>
      </c>
      <c r="B12" s="22"/>
      <c r="C12" s="22"/>
      <c r="D12" s="22"/>
      <c r="E12" s="22"/>
      <c r="F12" s="22"/>
      <c r="G12" s="156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156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156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159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159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156"/>
      <c r="H17" s="24"/>
      <c r="I17" s="25"/>
    </row>
    <row r="18" spans="1:9" x14ac:dyDescent="0.25">
      <c r="A18" s="223" t="s">
        <v>0</v>
      </c>
      <c r="B18" s="224"/>
      <c r="C18" s="224"/>
      <c r="D18" s="224"/>
      <c r="E18" s="224"/>
      <c r="F18" s="224"/>
      <c r="G18" s="310"/>
      <c r="H18" s="24"/>
      <c r="I18" s="25"/>
    </row>
    <row r="19" spans="1:9" x14ac:dyDescent="0.25">
      <c r="A19" s="26" t="s">
        <v>52</v>
      </c>
      <c r="B19" s="27"/>
      <c r="C19" s="27"/>
      <c r="D19" s="27"/>
      <c r="E19" s="27"/>
      <c r="F19" s="27"/>
      <c r="G19" s="28"/>
      <c r="H19" s="7">
        <v>1260</v>
      </c>
      <c r="I19" s="8"/>
    </row>
    <row r="20" spans="1:9" x14ac:dyDescent="0.25">
      <c r="A20" s="142" t="s">
        <v>10</v>
      </c>
      <c r="B20" s="143"/>
      <c r="C20" s="143"/>
      <c r="D20" s="143"/>
      <c r="E20" s="143"/>
      <c r="F20" s="143"/>
      <c r="G20" s="143"/>
      <c r="H20" s="145"/>
      <c r="I20" s="146"/>
    </row>
    <row r="21" spans="1:9" x14ac:dyDescent="0.25">
      <c r="A21" s="26" t="s">
        <v>11</v>
      </c>
      <c r="B21" s="27"/>
      <c r="C21" s="27"/>
      <c r="D21" s="27"/>
      <c r="E21" s="27"/>
      <c r="F21" s="27"/>
      <c r="G21" s="27"/>
      <c r="H21" s="7">
        <v>2944.2</v>
      </c>
      <c r="I21" s="8"/>
    </row>
    <row r="22" spans="1:9" x14ac:dyDescent="0.25">
      <c r="A22" s="26" t="s">
        <v>17</v>
      </c>
      <c r="B22" s="27"/>
      <c r="C22" s="27"/>
      <c r="D22" s="27"/>
      <c r="E22" s="27"/>
      <c r="F22" s="27"/>
      <c r="G22" s="27"/>
      <c r="H22" s="29"/>
      <c r="I22" s="30"/>
    </row>
    <row r="23" spans="1:9" x14ac:dyDescent="0.25">
      <c r="A23" s="26" t="s">
        <v>18</v>
      </c>
      <c r="B23" s="27"/>
      <c r="C23" s="27"/>
      <c r="D23" s="27"/>
      <c r="E23" s="27"/>
      <c r="F23" s="27"/>
      <c r="G23" s="27"/>
      <c r="H23" s="57"/>
      <c r="I23" s="58"/>
    </row>
    <row r="24" spans="1:9" x14ac:dyDescent="0.25">
      <c r="A24" s="26" t="s">
        <v>12</v>
      </c>
      <c r="B24" s="27"/>
      <c r="C24" s="27"/>
      <c r="D24" s="27"/>
      <c r="E24" s="27"/>
      <c r="F24" s="27"/>
      <c r="G24" s="27"/>
      <c r="H24" s="29">
        <v>12350.16</v>
      </c>
      <c r="I24" s="30"/>
    </row>
    <row r="25" spans="1:9" x14ac:dyDescent="0.25">
      <c r="A25" s="26" t="s">
        <v>50</v>
      </c>
      <c r="B25" s="27"/>
      <c r="C25" s="27"/>
      <c r="D25" s="27"/>
      <c r="E25" s="27"/>
      <c r="F25" s="27"/>
      <c r="G25" s="27"/>
      <c r="H25" s="29">
        <v>42959.18</v>
      </c>
      <c r="I25" s="30"/>
    </row>
    <row r="26" spans="1:9" x14ac:dyDescent="0.25">
      <c r="A26" s="26" t="s">
        <v>13</v>
      </c>
      <c r="B26" s="27"/>
      <c r="C26" s="27"/>
      <c r="D26" s="27"/>
      <c r="E26" s="27"/>
      <c r="F26" s="27"/>
      <c r="G26" s="27"/>
      <c r="H26" s="57">
        <v>13188.47</v>
      </c>
      <c r="I26" s="58"/>
    </row>
    <row r="27" spans="1:9" ht="15.75" thickBot="1" x14ac:dyDescent="0.3">
      <c r="A27" s="69" t="s">
        <v>49</v>
      </c>
      <c r="B27" s="70"/>
      <c r="C27" s="70"/>
      <c r="D27" s="70"/>
      <c r="E27" s="70"/>
      <c r="F27" s="70"/>
      <c r="G27" s="70"/>
      <c r="H27" s="72">
        <v>1534.52</v>
      </c>
      <c r="I27" s="73"/>
    </row>
    <row r="28" spans="1:9" ht="15.75" thickBot="1" x14ac:dyDescent="0.3">
      <c r="A28" s="33" t="s">
        <v>63</v>
      </c>
      <c r="B28" s="34"/>
      <c r="C28" s="34"/>
      <c r="D28" s="34"/>
      <c r="E28" s="34"/>
      <c r="F28" s="34"/>
      <c r="G28" s="35"/>
      <c r="H28" s="67">
        <v>68337.740000000005</v>
      </c>
      <c r="I28" s="68"/>
    </row>
    <row r="29" spans="1:9" ht="15.75" thickBot="1" x14ac:dyDescent="0.3">
      <c r="A29" s="11"/>
      <c r="B29" s="12"/>
      <c r="C29" s="12"/>
      <c r="D29" s="12"/>
      <c r="E29" s="12"/>
      <c r="F29" s="12"/>
      <c r="G29" s="13"/>
      <c r="H29" s="11"/>
      <c r="I29" s="13"/>
    </row>
    <row r="30" spans="1:9" ht="15.75" thickBot="1" x14ac:dyDescent="0.3">
      <c r="A30" s="59" t="s">
        <v>140</v>
      </c>
      <c r="B30" s="256"/>
      <c r="C30" s="256"/>
      <c r="D30" s="256"/>
      <c r="E30" s="256"/>
      <c r="F30" s="256"/>
      <c r="G30" s="257"/>
      <c r="H30" s="62">
        <f>H32</f>
        <v>24660</v>
      </c>
      <c r="I30" s="63"/>
    </row>
    <row r="31" spans="1:9" x14ac:dyDescent="0.25">
      <c r="A31" s="251" t="s">
        <v>142</v>
      </c>
      <c r="B31" s="252"/>
      <c r="C31" s="252"/>
      <c r="D31" s="252"/>
      <c r="E31" s="252"/>
      <c r="F31" s="252"/>
      <c r="G31" s="253"/>
      <c r="H31" s="120"/>
      <c r="I31" s="121"/>
    </row>
    <row r="32" spans="1:9" x14ac:dyDescent="0.25">
      <c r="A32" s="4" t="s">
        <v>133</v>
      </c>
      <c r="B32" s="5"/>
      <c r="C32" s="5"/>
      <c r="D32" s="5"/>
      <c r="E32" s="5"/>
      <c r="F32" s="5"/>
      <c r="G32" s="6"/>
      <c r="H32" s="93">
        <v>24660</v>
      </c>
      <c r="I32" s="94"/>
    </row>
    <row r="33" spans="1:9" ht="15.75" thickBot="1" x14ac:dyDescent="0.3">
      <c r="A33" s="194"/>
      <c r="B33" s="195"/>
      <c r="C33" s="195"/>
      <c r="D33" s="195"/>
      <c r="E33" s="195"/>
      <c r="F33" s="195"/>
      <c r="G33" s="196"/>
      <c r="H33" s="164"/>
      <c r="I33" s="165"/>
    </row>
    <row r="34" spans="1:9" x14ac:dyDescent="0.25">
      <c r="A34" s="178" t="s">
        <v>81</v>
      </c>
      <c r="B34" s="179"/>
      <c r="C34" s="179"/>
      <c r="D34" s="179"/>
      <c r="E34" s="179"/>
      <c r="F34" s="179"/>
      <c r="G34" s="180"/>
      <c r="H34" s="91">
        <v>7286.1</v>
      </c>
      <c r="I34" s="92"/>
    </row>
    <row r="35" spans="1:9" ht="15.75" thickBot="1" x14ac:dyDescent="0.3">
      <c r="A35" s="190" t="s">
        <v>82</v>
      </c>
      <c r="B35" s="191"/>
      <c r="C35" s="191"/>
      <c r="D35" s="191"/>
      <c r="E35" s="191"/>
      <c r="F35" s="191"/>
      <c r="G35" s="264"/>
      <c r="H35" s="192">
        <v>4265.26</v>
      </c>
      <c r="I35" s="193"/>
    </row>
    <row r="36" spans="1:9" ht="15.75" thickBot="1" x14ac:dyDescent="0.3">
      <c r="A36" s="98"/>
      <c r="B36" s="99"/>
      <c r="C36" s="99"/>
      <c r="D36" s="99"/>
      <c r="E36" s="99"/>
      <c r="F36" s="99"/>
      <c r="G36" s="100"/>
      <c r="H36" s="101"/>
      <c r="I36" s="102"/>
    </row>
    <row r="37" spans="1:9" ht="15.75" thickBot="1" x14ac:dyDescent="0.3">
      <c r="A37" s="59" t="s">
        <v>14</v>
      </c>
      <c r="B37" s="60"/>
      <c r="C37" s="60"/>
      <c r="D37" s="60"/>
      <c r="E37" s="60"/>
      <c r="F37" s="60"/>
      <c r="G37" s="60"/>
      <c r="H37" s="62">
        <f>H10+H30</f>
        <v>112370.75</v>
      </c>
      <c r="I37" s="63"/>
    </row>
    <row r="38" spans="1:9" x14ac:dyDescent="0.25">
      <c r="A38" s="57"/>
      <c r="B38" s="212"/>
      <c r="C38" s="212"/>
      <c r="D38" s="212"/>
      <c r="E38" s="212"/>
      <c r="F38" s="212"/>
      <c r="G38" s="212"/>
      <c r="H38" s="109"/>
      <c r="I38" s="110"/>
    </row>
    <row r="39" spans="1:9" x14ac:dyDescent="0.25">
      <c r="A39" s="16" t="s">
        <v>79</v>
      </c>
      <c r="B39" s="17"/>
      <c r="C39" s="17"/>
      <c r="D39" s="17"/>
      <c r="E39" s="17"/>
      <c r="F39" s="17"/>
      <c r="G39" s="17"/>
      <c r="H39" s="46">
        <f>H4+H10-H28</f>
        <v>144351.97000000003</v>
      </c>
      <c r="I39" s="47"/>
    </row>
    <row r="40" spans="1:9" x14ac:dyDescent="0.25">
      <c r="A40" s="16" t="s">
        <v>120</v>
      </c>
      <c r="B40" s="17"/>
      <c r="C40" s="17"/>
      <c r="D40" s="17"/>
      <c r="E40" s="17"/>
      <c r="F40" s="17"/>
      <c r="G40" s="17"/>
      <c r="H40" s="46">
        <f>H6-H7-H8+H30</f>
        <v>16542.38</v>
      </c>
      <c r="I40" s="47"/>
    </row>
    <row r="41" spans="1:9" x14ac:dyDescent="0.25">
      <c r="A41" s="157" t="s">
        <v>104</v>
      </c>
      <c r="B41" s="17"/>
      <c r="C41" s="17"/>
      <c r="D41" s="17"/>
      <c r="E41" s="17"/>
      <c r="F41" s="17"/>
      <c r="G41" s="17"/>
      <c r="H41" s="46">
        <f>H34-H35</f>
        <v>3020.84</v>
      </c>
      <c r="I41" s="47"/>
    </row>
    <row r="42" spans="1:9" x14ac:dyDescent="0.25">
      <c r="A42" s="31"/>
      <c r="B42" s="122"/>
      <c r="C42" s="122"/>
      <c r="D42" s="122"/>
      <c r="E42" s="122"/>
      <c r="F42" s="122"/>
      <c r="G42" s="122"/>
      <c r="H42" s="31"/>
      <c r="I42" s="32"/>
    </row>
    <row r="43" spans="1:9" x14ac:dyDescent="0.25">
      <c r="A43" s="311" t="s">
        <v>15</v>
      </c>
      <c r="B43" s="248"/>
      <c r="C43" s="248"/>
      <c r="D43" s="248"/>
      <c r="E43" s="248"/>
      <c r="F43" s="248"/>
      <c r="G43" s="248"/>
      <c r="H43" s="29"/>
      <c r="I43" s="30"/>
    </row>
    <row r="44" spans="1:9" x14ac:dyDescent="0.25">
      <c r="A44" s="26" t="s">
        <v>16</v>
      </c>
      <c r="B44" s="27"/>
      <c r="C44" s="27"/>
      <c r="D44" s="27"/>
      <c r="E44" s="27"/>
      <c r="F44" s="27"/>
      <c r="G44" s="27"/>
      <c r="H44" s="197">
        <v>13.5</v>
      </c>
      <c r="I44" s="198"/>
    </row>
    <row r="45" spans="1:9" ht="15.75" thickBot="1" x14ac:dyDescent="0.3">
      <c r="A45" s="83" t="s">
        <v>54</v>
      </c>
      <c r="B45" s="84"/>
      <c r="C45" s="84"/>
      <c r="D45" s="84"/>
      <c r="E45" s="84"/>
      <c r="F45" s="84"/>
      <c r="G45" s="84"/>
      <c r="H45" s="273">
        <f>(H10/H28+H30/H7+H34/H35)*H44</f>
        <v>64.416965006350978</v>
      </c>
      <c r="I45" s="274"/>
    </row>
    <row r="48" spans="1:9" x14ac:dyDescent="0.25">
      <c r="A48" s="77" t="s">
        <v>19</v>
      </c>
      <c r="B48" s="77"/>
      <c r="C48" s="77"/>
      <c r="G48" s="77" t="s">
        <v>20</v>
      </c>
      <c r="H48" s="77"/>
      <c r="I48" s="77"/>
    </row>
  </sheetData>
  <mergeCells count="88">
    <mergeCell ref="A5:G5"/>
    <mergeCell ref="H5:I5"/>
    <mergeCell ref="A1:I1"/>
    <mergeCell ref="C2:F2"/>
    <mergeCell ref="A3:G3"/>
    <mergeCell ref="H3:I3"/>
    <mergeCell ref="A4:G4"/>
    <mergeCell ref="H4:I4"/>
    <mergeCell ref="A7:G7"/>
    <mergeCell ref="H7:I7"/>
    <mergeCell ref="A9:G9"/>
    <mergeCell ref="H9:I9"/>
    <mergeCell ref="A6:G6"/>
    <mergeCell ref="H6:I6"/>
    <mergeCell ref="A8:G8"/>
    <mergeCell ref="H8:I8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A20:G20"/>
    <mergeCell ref="H20:I20"/>
    <mergeCell ref="A21:G21"/>
    <mergeCell ref="H21:I21"/>
    <mergeCell ref="A19:G19"/>
    <mergeCell ref="H19:I19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H30:I30"/>
    <mergeCell ref="A29:G29"/>
    <mergeCell ref="H29:I29"/>
    <mergeCell ref="A28:G28"/>
    <mergeCell ref="H28:I28"/>
    <mergeCell ref="A30:G30"/>
    <mergeCell ref="A43:G43"/>
    <mergeCell ref="H43:I43"/>
    <mergeCell ref="A42:G42"/>
    <mergeCell ref="A37:G37"/>
    <mergeCell ref="H37:I37"/>
    <mergeCell ref="H42:I42"/>
    <mergeCell ref="A38:G38"/>
    <mergeCell ref="H38:I38"/>
    <mergeCell ref="A39:G39"/>
    <mergeCell ref="H39:I39"/>
    <mergeCell ref="A40:G40"/>
    <mergeCell ref="H40:I40"/>
    <mergeCell ref="A48:C48"/>
    <mergeCell ref="G48:I48"/>
    <mergeCell ref="A44:G44"/>
    <mergeCell ref="H44:I44"/>
    <mergeCell ref="A45:G45"/>
    <mergeCell ref="H45:I45"/>
    <mergeCell ref="A33:G33"/>
    <mergeCell ref="H33:I33"/>
    <mergeCell ref="A31:G31"/>
    <mergeCell ref="H31:I31"/>
    <mergeCell ref="A32:G32"/>
    <mergeCell ref="H32:I32"/>
    <mergeCell ref="A36:G36"/>
    <mergeCell ref="H36:I36"/>
    <mergeCell ref="A41:G41"/>
    <mergeCell ref="H41:I41"/>
    <mergeCell ref="A34:G34"/>
    <mergeCell ref="H34:I34"/>
    <mergeCell ref="A35:G35"/>
    <mergeCell ref="H35:I3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H39" sqref="H39:I39"/>
    </sheetView>
  </sheetViews>
  <sheetFormatPr defaultRowHeight="15" x14ac:dyDescent="0.25"/>
  <sheetData>
    <row r="1" spans="1:9" ht="18.75" x14ac:dyDescent="0.3">
      <c r="A1" s="9" t="s">
        <v>48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x14ac:dyDescent="0.25">
      <c r="A3" s="64"/>
      <c r="B3" s="65"/>
      <c r="C3" s="65"/>
      <c r="D3" s="65"/>
      <c r="E3" s="65"/>
      <c r="F3" s="65"/>
      <c r="G3" s="66"/>
      <c r="H3" s="154" t="s">
        <v>2</v>
      </c>
      <c r="I3" s="155"/>
    </row>
    <row r="4" spans="1:9" x14ac:dyDescent="0.25">
      <c r="A4" s="16" t="s">
        <v>126</v>
      </c>
      <c r="B4" s="17"/>
      <c r="C4" s="17"/>
      <c r="D4" s="17"/>
      <c r="E4" s="17"/>
      <c r="F4" s="17"/>
      <c r="G4" s="18"/>
      <c r="H4" s="46">
        <v>83224.45</v>
      </c>
      <c r="I4" s="32"/>
    </row>
    <row r="5" spans="1:9" x14ac:dyDescent="0.25">
      <c r="A5" s="31"/>
      <c r="B5" s="122"/>
      <c r="C5" s="122"/>
      <c r="D5" s="122"/>
      <c r="E5" s="122"/>
      <c r="F5" s="122"/>
      <c r="G5" s="32"/>
      <c r="H5" s="29"/>
      <c r="I5" s="30"/>
    </row>
    <row r="6" spans="1:9" x14ac:dyDescent="0.25">
      <c r="A6" s="16" t="s">
        <v>119</v>
      </c>
      <c r="B6" s="17"/>
      <c r="C6" s="17"/>
      <c r="D6" s="17"/>
      <c r="E6" s="17"/>
      <c r="F6" s="17"/>
      <c r="G6" s="18"/>
      <c r="H6" s="31">
        <v>192256.26</v>
      </c>
      <c r="I6" s="32"/>
    </row>
    <row r="7" spans="1:9" x14ac:dyDescent="0.25">
      <c r="A7" s="26" t="s">
        <v>1</v>
      </c>
      <c r="B7" s="27"/>
      <c r="C7" s="27"/>
      <c r="D7" s="27"/>
      <c r="E7" s="27"/>
      <c r="F7" s="27"/>
      <c r="G7" s="28"/>
      <c r="H7" s="24">
        <v>7416.28</v>
      </c>
      <c r="I7" s="25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1020</v>
      </c>
      <c r="I8" s="8"/>
    </row>
    <row r="9" spans="1:9" ht="15.75" thickBot="1" x14ac:dyDescent="0.3">
      <c r="A9" s="21"/>
      <c r="B9" s="22"/>
      <c r="C9" s="22"/>
      <c r="D9" s="22"/>
      <c r="E9" s="22"/>
      <c r="F9" s="22"/>
      <c r="G9" s="23"/>
      <c r="H9" s="24"/>
      <c r="I9" s="25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35"/>
      <c r="H10" s="36">
        <f>H11+H12+H13+H14+H15+H17+H18+H20+H21+H22+H23+H24+H25+H26+H19</f>
        <v>79139.3</v>
      </c>
      <c r="I10" s="147"/>
    </row>
    <row r="11" spans="1:9" x14ac:dyDescent="0.25">
      <c r="A11" s="38" t="s">
        <v>59</v>
      </c>
      <c r="B11" s="39"/>
      <c r="C11" s="39"/>
      <c r="D11" s="39"/>
      <c r="E11" s="39"/>
      <c r="F11" s="39"/>
      <c r="G11" s="40"/>
      <c r="H11" s="41">
        <v>950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23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23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23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53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53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23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56"/>
      <c r="H18" s="24"/>
      <c r="I18" s="25"/>
    </row>
    <row r="19" spans="1:9" x14ac:dyDescent="0.25">
      <c r="A19" s="21" t="s">
        <v>52</v>
      </c>
      <c r="B19" s="22"/>
      <c r="C19" s="22"/>
      <c r="D19" s="22"/>
      <c r="E19" s="22"/>
      <c r="F19" s="22"/>
      <c r="G19" s="23"/>
      <c r="H19" s="7">
        <v>1266</v>
      </c>
      <c r="I19" s="8"/>
    </row>
    <row r="20" spans="1:9" x14ac:dyDescent="0.25">
      <c r="A20" s="26" t="s">
        <v>11</v>
      </c>
      <c r="B20" s="27"/>
      <c r="C20" s="27"/>
      <c r="D20" s="27"/>
      <c r="E20" s="27"/>
      <c r="F20" s="27"/>
      <c r="G20" s="28"/>
      <c r="H20" s="7">
        <v>3140.48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8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8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8"/>
      <c r="H23" s="29">
        <v>12825.48</v>
      </c>
      <c r="I23" s="30"/>
    </row>
    <row r="24" spans="1:9" x14ac:dyDescent="0.25">
      <c r="A24" s="26" t="s">
        <v>50</v>
      </c>
      <c r="B24" s="27"/>
      <c r="C24" s="27"/>
      <c r="D24" s="27"/>
      <c r="E24" s="27"/>
      <c r="F24" s="27"/>
      <c r="G24" s="28"/>
      <c r="H24" s="29">
        <v>44612.55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8"/>
      <c r="H25" s="57">
        <v>13696.05</v>
      </c>
      <c r="I25" s="5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1"/>
      <c r="H26" s="72">
        <v>1534.52</v>
      </c>
      <c r="I26" s="73"/>
    </row>
    <row r="27" spans="1:9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67">
        <v>73330.45</v>
      </c>
      <c r="I27" s="68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11"/>
      <c r="I28" s="13"/>
    </row>
    <row r="29" spans="1:9" ht="15.75" thickBot="1" x14ac:dyDescent="0.3">
      <c r="A29" s="59" t="s">
        <v>140</v>
      </c>
      <c r="B29" s="60"/>
      <c r="C29" s="60"/>
      <c r="D29" s="60"/>
      <c r="E29" s="60"/>
      <c r="F29" s="60"/>
      <c r="G29" s="61"/>
      <c r="H29" s="62">
        <v>0</v>
      </c>
      <c r="I29" s="63"/>
    </row>
    <row r="30" spans="1:9" x14ac:dyDescent="0.25">
      <c r="A30" s="38" t="s">
        <v>75</v>
      </c>
      <c r="B30" s="39"/>
      <c r="C30" s="39"/>
      <c r="D30" s="39"/>
      <c r="E30" s="39"/>
      <c r="F30" s="39"/>
      <c r="G30" s="40"/>
      <c r="H30" s="303"/>
      <c r="I30" s="304"/>
    </row>
    <row r="31" spans="1:9" ht="15.75" thickBot="1" x14ac:dyDescent="0.3">
      <c r="A31" s="57"/>
      <c r="B31" s="212"/>
      <c r="C31" s="212"/>
      <c r="D31" s="212"/>
      <c r="E31" s="212"/>
      <c r="F31" s="212"/>
      <c r="G31" s="58"/>
      <c r="H31" s="171"/>
      <c r="I31" s="172"/>
    </row>
    <row r="32" spans="1:9" x14ac:dyDescent="0.25">
      <c r="A32" s="178" t="s">
        <v>81</v>
      </c>
      <c r="B32" s="179"/>
      <c r="C32" s="179"/>
      <c r="D32" s="179"/>
      <c r="E32" s="179"/>
      <c r="F32" s="179"/>
      <c r="G32" s="180"/>
      <c r="H32" s="91">
        <v>7471.06</v>
      </c>
      <c r="I32" s="92"/>
    </row>
    <row r="33" spans="1:9" ht="15.75" thickBot="1" x14ac:dyDescent="0.3">
      <c r="A33" s="190" t="s">
        <v>82</v>
      </c>
      <c r="B33" s="191"/>
      <c r="C33" s="191"/>
      <c r="D33" s="191"/>
      <c r="E33" s="191"/>
      <c r="F33" s="191"/>
      <c r="G33" s="264"/>
      <c r="H33" s="192">
        <v>3758.51</v>
      </c>
      <c r="I33" s="193"/>
    </row>
    <row r="34" spans="1:9" ht="15.75" thickBot="1" x14ac:dyDescent="0.3">
      <c r="A34" s="126"/>
      <c r="B34" s="127"/>
      <c r="C34" s="127"/>
      <c r="D34" s="127"/>
      <c r="E34" s="127"/>
      <c r="F34" s="127"/>
      <c r="G34" s="128"/>
      <c r="H34" s="129"/>
      <c r="I34" s="130"/>
    </row>
    <row r="35" spans="1:9" ht="15.75" thickBot="1" x14ac:dyDescent="0.3">
      <c r="A35" s="59" t="s">
        <v>14</v>
      </c>
      <c r="B35" s="60"/>
      <c r="C35" s="60"/>
      <c r="D35" s="60"/>
      <c r="E35" s="60"/>
      <c r="F35" s="60"/>
      <c r="G35" s="61"/>
      <c r="H35" s="62">
        <f>H10+H29</f>
        <v>79139.3</v>
      </c>
      <c r="I35" s="63"/>
    </row>
    <row r="36" spans="1:9" x14ac:dyDescent="0.25">
      <c r="A36" s="64"/>
      <c r="B36" s="65"/>
      <c r="C36" s="65"/>
      <c r="D36" s="65"/>
      <c r="E36" s="65"/>
      <c r="F36" s="65"/>
      <c r="G36" s="66"/>
      <c r="H36" s="120"/>
      <c r="I36" s="121"/>
    </row>
    <row r="37" spans="1:9" x14ac:dyDescent="0.25">
      <c r="A37" s="16" t="s">
        <v>127</v>
      </c>
      <c r="B37" s="17"/>
      <c r="C37" s="17"/>
      <c r="D37" s="17"/>
      <c r="E37" s="17"/>
      <c r="F37" s="17"/>
      <c r="G37" s="18"/>
      <c r="H37" s="46">
        <f>H4+H10-H27</f>
        <v>89033.3</v>
      </c>
      <c r="I37" s="47"/>
    </row>
    <row r="38" spans="1:9" x14ac:dyDescent="0.25">
      <c r="A38" s="16" t="s">
        <v>95</v>
      </c>
      <c r="B38" s="17"/>
      <c r="C38" s="17"/>
      <c r="D38" s="17"/>
      <c r="E38" s="17"/>
      <c r="F38" s="17"/>
      <c r="G38" s="18"/>
      <c r="H38" s="46">
        <f>H6-H7-H8+H29</f>
        <v>183819.98</v>
      </c>
      <c r="I38" s="47"/>
    </row>
    <row r="39" spans="1:9" x14ac:dyDescent="0.25">
      <c r="A39" s="157" t="s">
        <v>104</v>
      </c>
      <c r="B39" s="17"/>
      <c r="C39" s="17"/>
      <c r="D39" s="17"/>
      <c r="E39" s="17"/>
      <c r="F39" s="17"/>
      <c r="G39" s="18"/>
      <c r="H39" s="46">
        <f>H32-H33</f>
        <v>3712.55</v>
      </c>
      <c r="I39" s="47"/>
    </row>
    <row r="40" spans="1:9" x14ac:dyDescent="0.25">
      <c r="A40" s="113"/>
      <c r="B40" s="166"/>
      <c r="C40" s="166"/>
      <c r="D40" s="166"/>
      <c r="E40" s="166"/>
      <c r="F40" s="166"/>
      <c r="G40" s="114"/>
      <c r="H40" s="113"/>
      <c r="I40" s="114"/>
    </row>
    <row r="41" spans="1:9" x14ac:dyDescent="0.25">
      <c r="A41" s="78" t="s">
        <v>15</v>
      </c>
      <c r="B41" s="79"/>
      <c r="C41" s="79"/>
      <c r="D41" s="79"/>
      <c r="E41" s="79"/>
      <c r="F41" s="79"/>
      <c r="G41" s="80"/>
      <c r="H41" s="24"/>
      <c r="I41" s="25"/>
    </row>
    <row r="42" spans="1:9" x14ac:dyDescent="0.25">
      <c r="A42" s="26" t="s">
        <v>16</v>
      </c>
      <c r="B42" s="27"/>
      <c r="C42" s="27"/>
      <c r="D42" s="27"/>
      <c r="E42" s="27"/>
      <c r="F42" s="27"/>
      <c r="G42" s="28"/>
      <c r="H42" s="197">
        <v>12.5</v>
      </c>
      <c r="I42" s="198"/>
    </row>
    <row r="43" spans="1:9" ht="15.75" thickBot="1" x14ac:dyDescent="0.3">
      <c r="A43" s="83" t="s">
        <v>54</v>
      </c>
      <c r="B43" s="84"/>
      <c r="C43" s="84"/>
      <c r="D43" s="84"/>
      <c r="E43" s="84"/>
      <c r="F43" s="84"/>
      <c r="G43" s="85"/>
      <c r="H43" s="314">
        <f>(H10/H27+H29/H7+H32/H33)*H42</f>
        <v>38.337330693283413</v>
      </c>
      <c r="I43" s="315"/>
    </row>
    <row r="46" spans="1:9" x14ac:dyDescent="0.25">
      <c r="A46" s="77" t="s">
        <v>19</v>
      </c>
      <c r="B46" s="77"/>
      <c r="C46" s="77"/>
      <c r="G46" s="77" t="s">
        <v>20</v>
      </c>
      <c r="H46" s="77"/>
      <c r="I46" s="77"/>
    </row>
  </sheetData>
  <mergeCells count="84">
    <mergeCell ref="A6:G6"/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14:G14"/>
    <mergeCell ref="H14:I14"/>
    <mergeCell ref="A15:G16"/>
    <mergeCell ref="H15:I16"/>
    <mergeCell ref="A7:G7"/>
    <mergeCell ref="H7:I7"/>
    <mergeCell ref="A9:G9"/>
    <mergeCell ref="H9:I9"/>
    <mergeCell ref="A8:G8"/>
    <mergeCell ref="H8:I8"/>
    <mergeCell ref="A24:G24"/>
    <mergeCell ref="H24:I24"/>
    <mergeCell ref="A25:G25"/>
    <mergeCell ref="H25:I25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H30:I30"/>
    <mergeCell ref="A30:G30"/>
    <mergeCell ref="A29:G29"/>
    <mergeCell ref="H29:I29"/>
    <mergeCell ref="H19:I19"/>
    <mergeCell ref="A27:G27"/>
    <mergeCell ref="H27:I27"/>
    <mergeCell ref="A19:G19"/>
    <mergeCell ref="A20:G20"/>
    <mergeCell ref="H20:I20"/>
    <mergeCell ref="A21:G21"/>
    <mergeCell ref="H21:I21"/>
    <mergeCell ref="A22:G22"/>
    <mergeCell ref="H22:I22"/>
    <mergeCell ref="A23:G23"/>
    <mergeCell ref="H23:I23"/>
    <mergeCell ref="A39:G39"/>
    <mergeCell ref="H39:I39"/>
    <mergeCell ref="A34:G34"/>
    <mergeCell ref="H34:I34"/>
    <mergeCell ref="A26:G26"/>
    <mergeCell ref="H26:I26"/>
    <mergeCell ref="A28:G28"/>
    <mergeCell ref="H28:I28"/>
    <mergeCell ref="H38:I38"/>
    <mergeCell ref="A37:G37"/>
    <mergeCell ref="H37:I37"/>
    <mergeCell ref="A38:G38"/>
    <mergeCell ref="A35:G35"/>
    <mergeCell ref="H35:I35"/>
    <mergeCell ref="A36:G36"/>
    <mergeCell ref="H36:I36"/>
    <mergeCell ref="A40:G40"/>
    <mergeCell ref="H40:I40"/>
    <mergeCell ref="A46:C46"/>
    <mergeCell ref="G46:I46"/>
    <mergeCell ref="A41:G41"/>
    <mergeCell ref="H41:I41"/>
    <mergeCell ref="A42:G42"/>
    <mergeCell ref="H42:I42"/>
    <mergeCell ref="A43:G43"/>
    <mergeCell ref="H43:I43"/>
    <mergeCell ref="A32:G32"/>
    <mergeCell ref="H32:I32"/>
    <mergeCell ref="A33:G33"/>
    <mergeCell ref="H33:I33"/>
    <mergeCell ref="A31:G31"/>
    <mergeCell ref="H31:I3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L35" sqref="L35"/>
    </sheetView>
  </sheetViews>
  <sheetFormatPr defaultRowHeight="15" x14ac:dyDescent="0.25"/>
  <sheetData>
    <row r="1" spans="1:9" ht="18.75" x14ac:dyDescent="0.3">
      <c r="A1" s="9" t="s">
        <v>30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4" t="s">
        <v>2</v>
      </c>
      <c r="I3" s="15"/>
    </row>
    <row r="4" spans="1:9" x14ac:dyDescent="0.25">
      <c r="A4" s="16" t="s">
        <v>126</v>
      </c>
      <c r="B4" s="17"/>
      <c r="C4" s="17"/>
      <c r="D4" s="17"/>
      <c r="E4" s="17"/>
      <c r="F4" s="17"/>
      <c r="G4" s="17"/>
      <c r="H4" s="46">
        <v>222956.23</v>
      </c>
      <c r="I4" s="47"/>
    </row>
    <row r="5" spans="1:9" x14ac:dyDescent="0.25">
      <c r="A5" s="31"/>
      <c r="B5" s="122"/>
      <c r="C5" s="122"/>
      <c r="D5" s="122"/>
      <c r="E5" s="122"/>
      <c r="F5" s="122"/>
      <c r="G5" s="32"/>
      <c r="H5" s="31"/>
      <c r="I5" s="32"/>
    </row>
    <row r="6" spans="1:9" x14ac:dyDescent="0.25">
      <c r="A6" s="16" t="s">
        <v>78</v>
      </c>
      <c r="B6" s="17"/>
      <c r="C6" s="17"/>
      <c r="D6" s="17"/>
      <c r="E6" s="17"/>
      <c r="F6" s="17"/>
      <c r="G6" s="18"/>
      <c r="H6" s="46">
        <v>76545.240000000005</v>
      </c>
      <c r="I6" s="32"/>
    </row>
    <row r="7" spans="1:9" x14ac:dyDescent="0.25">
      <c r="A7" s="21" t="s">
        <v>1</v>
      </c>
      <c r="B7" s="22"/>
      <c r="C7" s="22"/>
      <c r="D7" s="22"/>
      <c r="E7" s="22"/>
      <c r="F7" s="22"/>
      <c r="G7" s="23"/>
      <c r="H7" s="49">
        <v>5191.0600000000004</v>
      </c>
      <c r="I7" s="50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6720</v>
      </c>
      <c r="I8" s="8"/>
    </row>
    <row r="9" spans="1:9" ht="15.75" thickBot="1" x14ac:dyDescent="0.3">
      <c r="A9" s="21"/>
      <c r="B9" s="22"/>
      <c r="C9" s="22"/>
      <c r="D9" s="22"/>
      <c r="E9" s="22"/>
      <c r="F9" s="22"/>
      <c r="G9" s="23"/>
      <c r="H9" s="24"/>
      <c r="I9" s="25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35"/>
      <c r="H10" s="36">
        <f>H11+H12+H13+H14+H15+H17+H18+H30+H20+H21+H22+H23+H24+H25+H26+H19</f>
        <v>87262.96</v>
      </c>
      <c r="I10" s="147"/>
    </row>
    <row r="11" spans="1:9" x14ac:dyDescent="0.25">
      <c r="A11" s="38" t="s">
        <v>59</v>
      </c>
      <c r="B11" s="39"/>
      <c r="C11" s="39"/>
      <c r="D11" s="39"/>
      <c r="E11" s="39"/>
      <c r="F11" s="39"/>
      <c r="G11" s="40"/>
      <c r="H11" s="41">
        <v>31556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23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23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23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53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53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23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56"/>
      <c r="H18" s="24"/>
      <c r="I18" s="25"/>
    </row>
    <row r="19" spans="1:9" x14ac:dyDescent="0.25">
      <c r="A19" s="26" t="s">
        <v>52</v>
      </c>
      <c r="B19" s="27"/>
      <c r="C19" s="27"/>
      <c r="D19" s="27"/>
      <c r="E19" s="27"/>
      <c r="F19" s="27"/>
      <c r="G19" s="28"/>
      <c r="H19" s="7">
        <v>3888</v>
      </c>
      <c r="I19" s="8"/>
    </row>
    <row r="20" spans="1:9" x14ac:dyDescent="0.25">
      <c r="A20" s="26" t="s">
        <v>11</v>
      </c>
      <c r="B20" s="27"/>
      <c r="C20" s="27"/>
      <c r="D20" s="27"/>
      <c r="E20" s="27"/>
      <c r="F20" s="27"/>
      <c r="G20" s="28"/>
      <c r="H20" s="7">
        <v>2698.85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8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8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8"/>
      <c r="H23" s="29">
        <v>8378.7900000000009</v>
      </c>
      <c r="I23" s="30"/>
    </row>
    <row r="24" spans="1:9" x14ac:dyDescent="0.25">
      <c r="A24" s="26" t="s">
        <v>50</v>
      </c>
      <c r="B24" s="27"/>
      <c r="C24" s="27"/>
      <c r="D24" s="27"/>
      <c r="E24" s="27"/>
      <c r="F24" s="27"/>
      <c r="G24" s="28"/>
      <c r="H24" s="29">
        <v>29145.05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8"/>
      <c r="H25" s="57">
        <v>8947.5300000000007</v>
      </c>
      <c r="I25" s="5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1"/>
      <c r="H26" s="72">
        <v>1534.52</v>
      </c>
      <c r="I26" s="73"/>
    </row>
    <row r="27" spans="1:9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67">
        <v>30554.28</v>
      </c>
      <c r="I27" s="68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11"/>
      <c r="I28" s="13"/>
    </row>
    <row r="29" spans="1:9" ht="15.75" thickBot="1" x14ac:dyDescent="0.3">
      <c r="A29" s="59" t="s">
        <v>66</v>
      </c>
      <c r="B29" s="60"/>
      <c r="C29" s="60"/>
      <c r="D29" s="60"/>
      <c r="E29" s="60"/>
      <c r="F29" s="60"/>
      <c r="G29" s="60"/>
      <c r="H29" s="62">
        <f>H31+H32+H33</f>
        <v>62636</v>
      </c>
      <c r="I29" s="15"/>
    </row>
    <row r="30" spans="1:9" x14ac:dyDescent="0.25">
      <c r="A30" s="38" t="s">
        <v>75</v>
      </c>
      <c r="B30" s="39"/>
      <c r="C30" s="39"/>
      <c r="D30" s="39"/>
      <c r="E30" s="39"/>
      <c r="F30" s="39"/>
      <c r="G30" s="40"/>
      <c r="H30" s="120"/>
      <c r="I30" s="121"/>
    </row>
    <row r="31" spans="1:9" x14ac:dyDescent="0.25">
      <c r="A31" s="316" t="s">
        <v>134</v>
      </c>
      <c r="B31" s="317"/>
      <c r="C31" s="317"/>
      <c r="D31" s="317"/>
      <c r="E31" s="317"/>
      <c r="F31" s="317"/>
      <c r="G31" s="317"/>
      <c r="H31" s="318">
        <v>17290</v>
      </c>
      <c r="I31" s="319"/>
    </row>
    <row r="32" spans="1:9" x14ac:dyDescent="0.25">
      <c r="A32" s="4" t="s">
        <v>135</v>
      </c>
      <c r="B32" s="5"/>
      <c r="C32" s="5"/>
      <c r="D32" s="5"/>
      <c r="E32" s="5"/>
      <c r="F32" s="5"/>
      <c r="G32" s="5"/>
      <c r="H32" s="93">
        <v>44442</v>
      </c>
      <c r="I32" s="94"/>
    </row>
    <row r="33" spans="1:9" x14ac:dyDescent="0.25">
      <c r="A33" s="4" t="s">
        <v>136</v>
      </c>
      <c r="B33" s="5"/>
      <c r="C33" s="5"/>
      <c r="D33" s="5"/>
      <c r="E33" s="5"/>
      <c r="F33" s="5"/>
      <c r="G33" s="5"/>
      <c r="H33" s="93">
        <v>904</v>
      </c>
      <c r="I33" s="94"/>
    </row>
    <row r="34" spans="1:9" ht="15.75" thickBot="1" x14ac:dyDescent="0.3">
      <c r="A34" s="212"/>
      <c r="B34" s="212"/>
      <c r="C34" s="212"/>
      <c r="D34" s="212"/>
      <c r="E34" s="212"/>
      <c r="F34" s="212"/>
      <c r="G34" s="58"/>
      <c r="H34" s="57"/>
      <c r="I34" s="58"/>
    </row>
    <row r="35" spans="1:9" x14ac:dyDescent="0.25">
      <c r="A35" s="178" t="s">
        <v>81</v>
      </c>
      <c r="B35" s="179"/>
      <c r="C35" s="179"/>
      <c r="D35" s="179"/>
      <c r="E35" s="179"/>
      <c r="F35" s="179"/>
      <c r="G35" s="180"/>
      <c r="H35" s="91">
        <v>5147.7</v>
      </c>
      <c r="I35" s="92"/>
    </row>
    <row r="36" spans="1:9" ht="15.75" thickBot="1" x14ac:dyDescent="0.3">
      <c r="A36" s="190" t="s">
        <v>82</v>
      </c>
      <c r="B36" s="191"/>
      <c r="C36" s="191"/>
      <c r="D36" s="191"/>
      <c r="E36" s="191"/>
      <c r="F36" s="191"/>
      <c r="G36" s="264"/>
      <c r="H36" s="192">
        <v>2542.06</v>
      </c>
      <c r="I36" s="193"/>
    </row>
    <row r="37" spans="1:9" ht="15.75" thickBot="1" x14ac:dyDescent="0.3">
      <c r="A37" s="57"/>
      <c r="B37" s="212"/>
      <c r="C37" s="212"/>
      <c r="D37" s="212"/>
      <c r="E37" s="212"/>
      <c r="F37" s="212"/>
      <c r="G37" s="58"/>
      <c r="H37" s="57"/>
      <c r="I37" s="58"/>
    </row>
    <row r="38" spans="1:9" ht="15.75" thickBot="1" x14ac:dyDescent="0.3">
      <c r="A38" s="59" t="s">
        <v>14</v>
      </c>
      <c r="B38" s="60"/>
      <c r="C38" s="60"/>
      <c r="D38" s="60"/>
      <c r="E38" s="60"/>
      <c r="F38" s="60"/>
      <c r="G38" s="61"/>
      <c r="H38" s="62">
        <f>H10+H29</f>
        <v>149898.96000000002</v>
      </c>
      <c r="I38" s="63"/>
    </row>
    <row r="39" spans="1:9" x14ac:dyDescent="0.25">
      <c r="A39" s="64"/>
      <c r="B39" s="65"/>
      <c r="C39" s="65"/>
      <c r="D39" s="65"/>
      <c r="E39" s="65"/>
      <c r="F39" s="65"/>
      <c r="G39" s="66"/>
      <c r="H39" s="120"/>
      <c r="I39" s="121"/>
    </row>
    <row r="40" spans="1:9" x14ac:dyDescent="0.25">
      <c r="A40" s="16" t="s">
        <v>127</v>
      </c>
      <c r="B40" s="17"/>
      <c r="C40" s="17"/>
      <c r="D40" s="17"/>
      <c r="E40" s="17"/>
      <c r="F40" s="17"/>
      <c r="G40" s="17"/>
      <c r="H40" s="46">
        <f>H4+H10-H27</f>
        <v>279664.91000000003</v>
      </c>
      <c r="I40" s="47"/>
    </row>
    <row r="41" spans="1:9" x14ac:dyDescent="0.25">
      <c r="A41" s="16" t="s">
        <v>83</v>
      </c>
      <c r="B41" s="17"/>
      <c r="C41" s="17"/>
      <c r="D41" s="17"/>
      <c r="E41" s="17"/>
      <c r="F41" s="17"/>
      <c r="G41" s="18"/>
      <c r="H41" s="46">
        <f>H6+H7+H8-H29</f>
        <v>25820.300000000003</v>
      </c>
      <c r="I41" s="47"/>
    </row>
    <row r="42" spans="1:9" x14ac:dyDescent="0.25">
      <c r="A42" s="157" t="s">
        <v>104</v>
      </c>
      <c r="B42" s="17"/>
      <c r="C42" s="17"/>
      <c r="D42" s="17"/>
      <c r="E42" s="17"/>
      <c r="F42" s="17"/>
      <c r="G42" s="17"/>
      <c r="H42" s="46">
        <f>H35-H36</f>
        <v>2605.64</v>
      </c>
      <c r="I42" s="47"/>
    </row>
    <row r="43" spans="1:9" x14ac:dyDescent="0.25">
      <c r="A43" s="168"/>
      <c r="B43" s="170"/>
      <c r="C43" s="170"/>
      <c r="D43" s="170"/>
      <c r="E43" s="170"/>
      <c r="F43" s="170"/>
      <c r="G43" s="169"/>
      <c r="H43" s="168"/>
      <c r="I43" s="169"/>
    </row>
    <row r="44" spans="1:9" x14ac:dyDescent="0.25">
      <c r="A44" s="26" t="s">
        <v>15</v>
      </c>
      <c r="B44" s="27"/>
      <c r="C44" s="27"/>
      <c r="D44" s="27"/>
      <c r="E44" s="27"/>
      <c r="F44" s="27"/>
      <c r="G44" s="28"/>
      <c r="H44" s="29"/>
      <c r="I44" s="30"/>
    </row>
    <row r="45" spans="1:9" x14ac:dyDescent="0.25">
      <c r="A45" s="26" t="s">
        <v>16</v>
      </c>
      <c r="B45" s="27"/>
      <c r="C45" s="27"/>
      <c r="D45" s="27"/>
      <c r="E45" s="27"/>
      <c r="F45" s="27"/>
      <c r="G45" s="28"/>
      <c r="H45" s="197">
        <v>10</v>
      </c>
      <c r="I45" s="198"/>
    </row>
    <row r="46" spans="1:9" ht="15.75" thickBot="1" x14ac:dyDescent="0.3">
      <c r="A46" s="83" t="s">
        <v>54</v>
      </c>
      <c r="B46" s="84"/>
      <c r="C46" s="84"/>
      <c r="D46" s="84"/>
      <c r="E46" s="84"/>
      <c r="F46" s="84"/>
      <c r="G46" s="85"/>
      <c r="H46" s="123">
        <f>(H10/H27+H29/H7+H35/H36)*H45</f>
        <v>169.47138202977183</v>
      </c>
      <c r="I46" s="124"/>
    </row>
    <row r="49" spans="1:9" x14ac:dyDescent="0.25">
      <c r="A49" s="77" t="s">
        <v>19</v>
      </c>
      <c r="B49" s="77"/>
      <c r="C49" s="77"/>
      <c r="G49" s="77" t="s">
        <v>20</v>
      </c>
      <c r="H49" s="77"/>
      <c r="I49" s="77"/>
    </row>
  </sheetData>
  <mergeCells count="90">
    <mergeCell ref="A34:G34"/>
    <mergeCell ref="H34:I34"/>
    <mergeCell ref="A31:G31"/>
    <mergeCell ref="H31:I31"/>
    <mergeCell ref="A32:G32"/>
    <mergeCell ref="H32:I32"/>
    <mergeCell ref="A33:G33"/>
    <mergeCell ref="H33:I33"/>
    <mergeCell ref="A37:G37"/>
    <mergeCell ref="H37:I37"/>
    <mergeCell ref="A42:G42"/>
    <mergeCell ref="H42:I42"/>
    <mergeCell ref="H35:I35"/>
    <mergeCell ref="A36:G36"/>
    <mergeCell ref="H36:I36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9:G9"/>
    <mergeCell ref="H9:I9"/>
    <mergeCell ref="A8:G8"/>
    <mergeCell ref="H8:I8"/>
    <mergeCell ref="A27:G27"/>
    <mergeCell ref="H27:I27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H19:I19"/>
    <mergeCell ref="A20:G20"/>
    <mergeCell ref="H20:I20"/>
    <mergeCell ref="A28:G28"/>
    <mergeCell ref="H28:I28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43:G43"/>
    <mergeCell ref="H43:I43"/>
    <mergeCell ref="A29:G29"/>
    <mergeCell ref="H29:I29"/>
    <mergeCell ref="H39:I39"/>
    <mergeCell ref="A38:G38"/>
    <mergeCell ref="H38:I38"/>
    <mergeCell ref="A39:G39"/>
    <mergeCell ref="A40:G40"/>
    <mergeCell ref="H40:I40"/>
    <mergeCell ref="A41:G41"/>
    <mergeCell ref="H41:I41"/>
    <mergeCell ref="A30:G30"/>
    <mergeCell ref="H30:I30"/>
    <mergeCell ref="A35:G35"/>
    <mergeCell ref="A49:C49"/>
    <mergeCell ref="G49:I49"/>
    <mergeCell ref="A44:G44"/>
    <mergeCell ref="H44:I44"/>
    <mergeCell ref="A45:G45"/>
    <mergeCell ref="H45:I45"/>
    <mergeCell ref="A46:G46"/>
    <mergeCell ref="H46:I4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N17" sqref="N17"/>
    </sheetView>
  </sheetViews>
  <sheetFormatPr defaultRowHeight="15" x14ac:dyDescent="0.25"/>
  <sheetData>
    <row r="1" spans="1:9" ht="18.75" x14ac:dyDescent="0.3">
      <c r="A1" s="9" t="s">
        <v>28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54" t="s">
        <v>2</v>
      </c>
      <c r="I3" s="155"/>
    </row>
    <row r="4" spans="1:9" x14ac:dyDescent="0.25">
      <c r="A4" s="16" t="s">
        <v>77</v>
      </c>
      <c r="B4" s="17"/>
      <c r="C4" s="17"/>
      <c r="D4" s="17"/>
      <c r="E4" s="17"/>
      <c r="F4" s="17"/>
      <c r="G4" s="18"/>
      <c r="H4" s="91">
        <v>253437.67</v>
      </c>
      <c r="I4" s="20"/>
    </row>
    <row r="5" spans="1:9" x14ac:dyDescent="0.25">
      <c r="A5" s="31"/>
      <c r="B5" s="122"/>
      <c r="C5" s="122"/>
      <c r="D5" s="122"/>
      <c r="E5" s="122"/>
      <c r="F5" s="122"/>
      <c r="G5" s="32"/>
      <c r="H5" s="29"/>
      <c r="I5" s="30"/>
    </row>
    <row r="6" spans="1:9" x14ac:dyDescent="0.25">
      <c r="A6" s="74" t="s">
        <v>78</v>
      </c>
      <c r="B6" s="75"/>
      <c r="C6" s="75"/>
      <c r="D6" s="75"/>
      <c r="E6" s="75"/>
      <c r="F6" s="75"/>
      <c r="G6" s="76"/>
      <c r="H6" s="46">
        <v>330514.07</v>
      </c>
      <c r="I6" s="47"/>
    </row>
    <row r="7" spans="1:9" x14ac:dyDescent="0.25">
      <c r="A7" s="21" t="s">
        <v>33</v>
      </c>
      <c r="B7" s="22"/>
      <c r="C7" s="22"/>
      <c r="D7" s="22"/>
      <c r="E7" s="22"/>
      <c r="F7" s="22"/>
      <c r="G7" s="23"/>
      <c r="H7" s="24">
        <v>28659.200000000001</v>
      </c>
      <c r="I7" s="25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7620</v>
      </c>
      <c r="I8" s="8"/>
    </row>
    <row r="9" spans="1:9" ht="15.75" thickBot="1" x14ac:dyDescent="0.3">
      <c r="A9" s="21"/>
      <c r="B9" s="22"/>
      <c r="C9" s="22"/>
      <c r="D9" s="22"/>
      <c r="E9" s="22"/>
      <c r="F9" s="22"/>
      <c r="G9" s="23"/>
      <c r="H9" s="24"/>
      <c r="I9" s="25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35"/>
      <c r="H10" s="36">
        <f>H11+H12+H13+H14+H15+H17+H18+H19+H33+H21+H22+H23+H24+H25+H26+H27+H20</f>
        <v>161037.37999999998</v>
      </c>
      <c r="I10" s="147"/>
    </row>
    <row r="11" spans="1:9" x14ac:dyDescent="0.25">
      <c r="A11" s="38" t="s">
        <v>3</v>
      </c>
      <c r="B11" s="39"/>
      <c r="C11" s="39"/>
      <c r="D11" s="39"/>
      <c r="E11" s="39"/>
      <c r="F11" s="39"/>
      <c r="G11" s="40"/>
      <c r="H11" s="41">
        <v>20731.25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23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23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23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53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53"/>
      <c r="H16" s="24"/>
      <c r="I16" s="25"/>
    </row>
    <row r="17" spans="1:9" x14ac:dyDescent="0.25">
      <c r="A17" s="21" t="s">
        <v>8</v>
      </c>
      <c r="B17" s="22"/>
      <c r="C17" s="22"/>
      <c r="D17" s="22"/>
      <c r="E17" s="22"/>
      <c r="F17" s="22"/>
      <c r="G17" s="23"/>
      <c r="H17" s="24"/>
      <c r="I17" s="25"/>
    </row>
    <row r="18" spans="1:9" x14ac:dyDescent="0.25">
      <c r="A18" s="21" t="s">
        <v>9</v>
      </c>
      <c r="B18" s="22"/>
      <c r="C18" s="22"/>
      <c r="D18" s="22"/>
      <c r="E18" s="22"/>
      <c r="F18" s="22"/>
      <c r="G18" s="23"/>
      <c r="H18" s="24"/>
      <c r="I18" s="25"/>
    </row>
    <row r="19" spans="1:9" x14ac:dyDescent="0.25">
      <c r="A19" s="54" t="s">
        <v>0</v>
      </c>
      <c r="B19" s="55"/>
      <c r="C19" s="55"/>
      <c r="D19" s="55"/>
      <c r="E19" s="55"/>
      <c r="F19" s="55"/>
      <c r="G19" s="56"/>
      <c r="H19" s="24"/>
      <c r="I19" s="25"/>
    </row>
    <row r="20" spans="1:9" x14ac:dyDescent="0.25">
      <c r="A20" s="21" t="s">
        <v>52</v>
      </c>
      <c r="B20" s="22"/>
      <c r="C20" s="22"/>
      <c r="D20" s="22"/>
      <c r="E20" s="22"/>
      <c r="F20" s="22"/>
      <c r="G20" s="23"/>
      <c r="H20" s="7">
        <v>878.4</v>
      </c>
      <c r="I20" s="8"/>
    </row>
    <row r="21" spans="1:9" x14ac:dyDescent="0.25">
      <c r="A21" s="26" t="s">
        <v>11</v>
      </c>
      <c r="B21" s="27"/>
      <c r="C21" s="27"/>
      <c r="D21" s="27"/>
      <c r="E21" s="27"/>
      <c r="F21" s="27"/>
      <c r="G21" s="28"/>
      <c r="H21" s="7">
        <v>8243.76</v>
      </c>
      <c r="I21" s="8"/>
    </row>
    <row r="22" spans="1:9" x14ac:dyDescent="0.25">
      <c r="A22" s="26" t="s">
        <v>17</v>
      </c>
      <c r="B22" s="27"/>
      <c r="C22" s="27"/>
      <c r="D22" s="27"/>
      <c r="E22" s="27"/>
      <c r="F22" s="27"/>
      <c r="G22" s="28"/>
      <c r="H22" s="29"/>
      <c r="I22" s="30"/>
    </row>
    <row r="23" spans="1:9" x14ac:dyDescent="0.25">
      <c r="A23" s="26" t="s">
        <v>18</v>
      </c>
      <c r="B23" s="27"/>
      <c r="C23" s="27"/>
      <c r="D23" s="27"/>
      <c r="E23" s="27"/>
      <c r="F23" s="27"/>
      <c r="G23" s="28"/>
      <c r="H23" s="57"/>
      <c r="I23" s="58"/>
    </row>
    <row r="24" spans="1:9" x14ac:dyDescent="0.25">
      <c r="A24" s="26" t="s">
        <v>12</v>
      </c>
      <c r="B24" s="27"/>
      <c r="C24" s="27"/>
      <c r="D24" s="27"/>
      <c r="E24" s="27"/>
      <c r="F24" s="27"/>
      <c r="G24" s="28"/>
      <c r="H24" s="7">
        <v>23174.91</v>
      </c>
      <c r="I24" s="8"/>
    </row>
    <row r="25" spans="1:9" x14ac:dyDescent="0.25">
      <c r="A25" s="26" t="s">
        <v>50</v>
      </c>
      <c r="B25" s="27"/>
      <c r="C25" s="27"/>
      <c r="D25" s="27"/>
      <c r="E25" s="27"/>
      <c r="F25" s="27"/>
      <c r="G25" s="28"/>
      <c r="H25" s="29">
        <v>80612.33</v>
      </c>
      <c r="I25" s="30"/>
    </row>
    <row r="26" spans="1:9" x14ac:dyDescent="0.25">
      <c r="A26" s="26" t="s">
        <v>13</v>
      </c>
      <c r="B26" s="27"/>
      <c r="C26" s="27"/>
      <c r="D26" s="27"/>
      <c r="E26" s="27"/>
      <c r="F26" s="27"/>
      <c r="G26" s="28"/>
      <c r="H26" s="57">
        <v>24747.99</v>
      </c>
      <c r="I26" s="58"/>
    </row>
    <row r="27" spans="1:9" ht="15.75" thickBot="1" x14ac:dyDescent="0.3">
      <c r="A27" s="69" t="s">
        <v>49</v>
      </c>
      <c r="B27" s="70"/>
      <c r="C27" s="70"/>
      <c r="D27" s="70"/>
      <c r="E27" s="70"/>
      <c r="F27" s="70"/>
      <c r="G27" s="71"/>
      <c r="H27" s="72">
        <v>1534.52</v>
      </c>
      <c r="I27" s="73"/>
    </row>
    <row r="28" spans="1:9" ht="15.75" thickBot="1" x14ac:dyDescent="0.3">
      <c r="A28" s="33" t="s">
        <v>63</v>
      </c>
      <c r="B28" s="34"/>
      <c r="C28" s="34"/>
      <c r="D28" s="34"/>
      <c r="E28" s="34"/>
      <c r="F28" s="34"/>
      <c r="G28" s="35"/>
      <c r="H28" s="67">
        <v>135579.92000000001</v>
      </c>
      <c r="I28" s="68"/>
    </row>
    <row r="29" spans="1:9" ht="15.75" thickBot="1" x14ac:dyDescent="0.3">
      <c r="A29" s="126"/>
      <c r="B29" s="127"/>
      <c r="C29" s="127"/>
      <c r="D29" s="127"/>
      <c r="E29" s="127"/>
      <c r="F29" s="127"/>
      <c r="G29" s="128"/>
      <c r="H29" s="126"/>
      <c r="I29" s="128"/>
    </row>
    <row r="30" spans="1:9" ht="15.75" thickBot="1" x14ac:dyDescent="0.3">
      <c r="A30" s="59" t="s">
        <v>140</v>
      </c>
      <c r="B30" s="60"/>
      <c r="C30" s="60"/>
      <c r="D30" s="60"/>
      <c r="E30" s="60"/>
      <c r="F30" s="60"/>
      <c r="G30" s="61"/>
      <c r="H30" s="62">
        <f>H32+H34</f>
        <v>72181.25</v>
      </c>
      <c r="I30" s="63"/>
    </row>
    <row r="31" spans="1:9" x14ac:dyDescent="0.25">
      <c r="A31" s="88" t="s">
        <v>142</v>
      </c>
      <c r="B31" s="89"/>
      <c r="C31" s="89"/>
      <c r="D31" s="89"/>
      <c r="E31" s="89"/>
      <c r="F31" s="89"/>
      <c r="G31" s="90"/>
      <c r="H31" s="91"/>
      <c r="I31" s="92"/>
    </row>
    <row r="32" spans="1:9" x14ac:dyDescent="0.25">
      <c r="A32" s="242" t="s">
        <v>137</v>
      </c>
      <c r="B32" s="243"/>
      <c r="C32" s="243"/>
      <c r="D32" s="243"/>
      <c r="E32" s="243"/>
      <c r="F32" s="243"/>
      <c r="G32" s="244"/>
      <c r="H32" s="245">
        <v>71041.25</v>
      </c>
      <c r="I32" s="246"/>
    </row>
    <row r="33" spans="1:9" x14ac:dyDescent="0.25">
      <c r="A33" s="161" t="s">
        <v>141</v>
      </c>
      <c r="B33" s="162"/>
      <c r="C33" s="162"/>
      <c r="D33" s="162"/>
      <c r="E33" s="162"/>
      <c r="F33" s="162"/>
      <c r="G33" s="320"/>
      <c r="H33" s="145"/>
      <c r="I33" s="146"/>
    </row>
    <row r="34" spans="1:9" x14ac:dyDescent="0.25">
      <c r="A34" s="26" t="s">
        <v>138</v>
      </c>
      <c r="B34" s="27"/>
      <c r="C34" s="27"/>
      <c r="D34" s="27"/>
      <c r="E34" s="27"/>
      <c r="F34" s="27"/>
      <c r="G34" s="28"/>
      <c r="H34" s="7">
        <v>1140</v>
      </c>
      <c r="I34" s="8"/>
    </row>
    <row r="35" spans="1:9" ht="15.75" thickBot="1" x14ac:dyDescent="0.3">
      <c r="A35" s="145"/>
      <c r="B35" s="189"/>
      <c r="C35" s="189"/>
      <c r="D35" s="189"/>
      <c r="E35" s="189"/>
      <c r="F35" s="189"/>
      <c r="G35" s="146"/>
      <c r="H35" s="145"/>
      <c r="I35" s="146"/>
    </row>
    <row r="36" spans="1:9" x14ac:dyDescent="0.25">
      <c r="A36" s="178" t="s">
        <v>81</v>
      </c>
      <c r="B36" s="179"/>
      <c r="C36" s="179"/>
      <c r="D36" s="179"/>
      <c r="E36" s="179"/>
      <c r="F36" s="179"/>
      <c r="G36" s="180"/>
      <c r="H36" s="91">
        <v>13445</v>
      </c>
      <c r="I36" s="92"/>
    </row>
    <row r="37" spans="1:9" ht="15.75" thickBot="1" x14ac:dyDescent="0.3">
      <c r="A37" s="190" t="s">
        <v>82</v>
      </c>
      <c r="B37" s="191"/>
      <c r="C37" s="191"/>
      <c r="D37" s="191"/>
      <c r="E37" s="191"/>
      <c r="F37" s="191"/>
      <c r="G37" s="264"/>
      <c r="H37" s="192">
        <v>5446.9</v>
      </c>
      <c r="I37" s="193"/>
    </row>
    <row r="38" spans="1:9" ht="15.75" thickBot="1" x14ac:dyDescent="0.3">
      <c r="A38" s="126"/>
      <c r="B38" s="127"/>
      <c r="C38" s="127"/>
      <c r="D38" s="127"/>
      <c r="E38" s="127"/>
      <c r="F38" s="127"/>
      <c r="G38" s="128"/>
      <c r="H38" s="126"/>
      <c r="I38" s="128"/>
    </row>
    <row r="39" spans="1:9" ht="15.75" thickBot="1" x14ac:dyDescent="0.3">
      <c r="A39" s="59" t="s">
        <v>14</v>
      </c>
      <c r="B39" s="60"/>
      <c r="C39" s="60"/>
      <c r="D39" s="60"/>
      <c r="E39" s="60"/>
      <c r="F39" s="60"/>
      <c r="G39" s="61"/>
      <c r="H39" s="62">
        <f>H10+H30</f>
        <v>233218.62999999998</v>
      </c>
      <c r="I39" s="63"/>
    </row>
    <row r="40" spans="1:9" x14ac:dyDescent="0.25">
      <c r="A40" s="64"/>
      <c r="B40" s="65"/>
      <c r="C40" s="65"/>
      <c r="D40" s="65"/>
      <c r="E40" s="65"/>
      <c r="F40" s="65"/>
      <c r="G40" s="66"/>
      <c r="H40" s="120"/>
      <c r="I40" s="121"/>
    </row>
    <row r="41" spans="1:9" x14ac:dyDescent="0.25">
      <c r="A41" s="16" t="s">
        <v>79</v>
      </c>
      <c r="B41" s="17"/>
      <c r="C41" s="17"/>
      <c r="D41" s="17"/>
      <c r="E41" s="17"/>
      <c r="F41" s="17"/>
      <c r="G41" s="18"/>
      <c r="H41" s="46">
        <f>H4+H10-H28</f>
        <v>278895.13</v>
      </c>
      <c r="I41" s="47"/>
    </row>
    <row r="42" spans="1:9" x14ac:dyDescent="0.25">
      <c r="A42" s="16" t="s">
        <v>80</v>
      </c>
      <c r="B42" s="17"/>
      <c r="C42" s="17"/>
      <c r="D42" s="17"/>
      <c r="E42" s="17"/>
      <c r="F42" s="17"/>
      <c r="G42" s="18"/>
      <c r="H42" s="46">
        <f>H6+H7+H8-H30</f>
        <v>294612.02</v>
      </c>
      <c r="I42" s="47"/>
    </row>
    <row r="43" spans="1:9" x14ac:dyDescent="0.25">
      <c r="A43" s="157" t="s">
        <v>104</v>
      </c>
      <c r="B43" s="17"/>
      <c r="C43" s="17"/>
      <c r="D43" s="17"/>
      <c r="E43" s="17"/>
      <c r="F43" s="17"/>
      <c r="G43" s="17"/>
      <c r="H43" s="46">
        <f>H36-H37</f>
        <v>7998.1</v>
      </c>
      <c r="I43" s="47"/>
    </row>
    <row r="44" spans="1:9" x14ac:dyDescent="0.25">
      <c r="A44" s="113"/>
      <c r="B44" s="166"/>
      <c r="C44" s="166"/>
      <c r="D44" s="166"/>
      <c r="E44" s="166"/>
      <c r="F44" s="166"/>
      <c r="G44" s="114"/>
      <c r="H44" s="113"/>
      <c r="I44" s="114"/>
    </row>
    <row r="45" spans="1:9" x14ac:dyDescent="0.25">
      <c r="A45" s="21" t="s">
        <v>15</v>
      </c>
      <c r="B45" s="22"/>
      <c r="C45" s="22"/>
      <c r="D45" s="22"/>
      <c r="E45" s="22"/>
      <c r="F45" s="22"/>
      <c r="G45" s="23"/>
      <c r="H45" s="24"/>
      <c r="I45" s="25"/>
    </row>
    <row r="46" spans="1:9" x14ac:dyDescent="0.25">
      <c r="A46" s="26" t="s">
        <v>16</v>
      </c>
      <c r="B46" s="27"/>
      <c r="C46" s="27"/>
      <c r="D46" s="27"/>
      <c r="E46" s="27"/>
      <c r="F46" s="27"/>
      <c r="G46" s="28"/>
      <c r="H46" s="46">
        <v>16</v>
      </c>
      <c r="I46" s="47"/>
    </row>
    <row r="47" spans="1:9" ht="15.75" thickBot="1" x14ac:dyDescent="0.3">
      <c r="A47" s="83" t="s">
        <v>54</v>
      </c>
      <c r="B47" s="84"/>
      <c r="C47" s="84"/>
      <c r="D47" s="84"/>
      <c r="E47" s="84"/>
      <c r="F47" s="84"/>
      <c r="G47" s="85"/>
      <c r="H47" s="123">
        <f>(H10/H28+H30/H7+H36/H37)*H46</f>
        <v>98.796004542006372</v>
      </c>
      <c r="I47" s="124"/>
    </row>
    <row r="50" spans="1:9" x14ac:dyDescent="0.25">
      <c r="A50" s="77" t="s">
        <v>19</v>
      </c>
      <c r="B50" s="77"/>
      <c r="C50" s="77"/>
      <c r="G50" s="77" t="s">
        <v>20</v>
      </c>
      <c r="H50" s="77"/>
      <c r="I50" s="77"/>
    </row>
    <row r="52" spans="1:9" s="3" customFormat="1" x14ac:dyDescent="0.25">
      <c r="A52" s="248"/>
      <c r="B52" s="248"/>
      <c r="C52" s="248"/>
      <c r="D52" s="248"/>
      <c r="E52" s="248"/>
      <c r="F52" s="248"/>
      <c r="G52" s="248"/>
      <c r="H52" s="321"/>
      <c r="I52" s="321"/>
    </row>
    <row r="53" spans="1:9" s="3" customFormat="1" x14ac:dyDescent="0.25">
      <c r="A53" s="174"/>
      <c r="B53" s="174"/>
      <c r="C53" s="174"/>
      <c r="D53" s="174"/>
      <c r="E53" s="174"/>
      <c r="F53" s="174"/>
      <c r="G53" s="174"/>
      <c r="H53" s="174"/>
      <c r="I53" s="174"/>
    </row>
    <row r="54" spans="1:9" s="3" customFormat="1" x14ac:dyDescent="0.25">
      <c r="A54" s="79"/>
      <c r="B54" s="79"/>
      <c r="C54" s="79"/>
      <c r="D54" s="79"/>
      <c r="E54" s="79"/>
      <c r="F54" s="79"/>
      <c r="G54" s="79"/>
      <c r="H54" s="212"/>
      <c r="I54" s="212"/>
    </row>
    <row r="55" spans="1:9" s="3" customFormat="1" x14ac:dyDescent="0.25">
      <c r="A55" s="79"/>
      <c r="B55" s="79"/>
      <c r="C55" s="79"/>
      <c r="D55" s="79"/>
      <c r="E55" s="79"/>
      <c r="F55" s="79"/>
      <c r="G55" s="79"/>
      <c r="H55" s="321"/>
      <c r="I55" s="321"/>
    </row>
    <row r="56" spans="1:9" s="3" customFormat="1" x14ac:dyDescent="0.25">
      <c r="A56" s="79"/>
      <c r="B56" s="79"/>
      <c r="C56" s="79"/>
      <c r="D56" s="79"/>
      <c r="E56" s="79"/>
      <c r="F56" s="79"/>
      <c r="G56" s="79"/>
      <c r="H56" s="321"/>
      <c r="I56" s="321"/>
    </row>
    <row r="59" spans="1:9" x14ac:dyDescent="0.25">
      <c r="A59" s="77"/>
      <c r="B59" s="77"/>
      <c r="C59" s="77"/>
      <c r="G59" s="77"/>
      <c r="H59" s="77"/>
      <c r="I59" s="77"/>
    </row>
  </sheetData>
  <mergeCells count="104">
    <mergeCell ref="A53:G53"/>
    <mergeCell ref="H53:I53"/>
    <mergeCell ref="A59:C59"/>
    <mergeCell ref="G59:I59"/>
    <mergeCell ref="A54:G54"/>
    <mergeCell ref="H54:I54"/>
    <mergeCell ref="A55:G55"/>
    <mergeCell ref="H55:I55"/>
    <mergeCell ref="A56:G56"/>
    <mergeCell ref="H56:I56"/>
    <mergeCell ref="A52:G52"/>
    <mergeCell ref="H52:I52"/>
    <mergeCell ref="A46:G46"/>
    <mergeCell ref="H46:I46"/>
    <mergeCell ref="A47:G47"/>
    <mergeCell ref="H47:I47"/>
    <mergeCell ref="A50:C50"/>
    <mergeCell ref="G50:I50"/>
    <mergeCell ref="A42:G42"/>
    <mergeCell ref="H42:I42"/>
    <mergeCell ref="A44:G44"/>
    <mergeCell ref="H44:I44"/>
    <mergeCell ref="A45:G45"/>
    <mergeCell ref="H45:I45"/>
    <mergeCell ref="A43:G43"/>
    <mergeCell ref="H43:I43"/>
    <mergeCell ref="A40:G40"/>
    <mergeCell ref="H40:I40"/>
    <mergeCell ref="A41:G41"/>
    <mergeCell ref="H41:I41"/>
    <mergeCell ref="A28:G28"/>
    <mergeCell ref="H28:I28"/>
    <mergeCell ref="A29:G29"/>
    <mergeCell ref="H29:I29"/>
    <mergeCell ref="A30:G30"/>
    <mergeCell ref="H30:I30"/>
    <mergeCell ref="A37:G37"/>
    <mergeCell ref="H37:I37"/>
    <mergeCell ref="A38:G38"/>
    <mergeCell ref="H38:I38"/>
    <mergeCell ref="A36:G36"/>
    <mergeCell ref="H36:I36"/>
    <mergeCell ref="A32:G32"/>
    <mergeCell ref="H32:I32"/>
    <mergeCell ref="A34:G34"/>
    <mergeCell ref="H34:I34"/>
    <mergeCell ref="A35:G35"/>
    <mergeCell ref="H35:I35"/>
    <mergeCell ref="A25:G25"/>
    <mergeCell ref="H25:I25"/>
    <mergeCell ref="A27:G27"/>
    <mergeCell ref="H27:I27"/>
    <mergeCell ref="H26:I26"/>
    <mergeCell ref="H22:I22"/>
    <mergeCell ref="A20:G20"/>
    <mergeCell ref="H20:I20"/>
    <mergeCell ref="A39:G39"/>
    <mergeCell ref="H39:I39"/>
    <mergeCell ref="A15:G16"/>
    <mergeCell ref="H15:I16"/>
    <mergeCell ref="A21:G21"/>
    <mergeCell ref="H21:I21"/>
    <mergeCell ref="A13:G13"/>
    <mergeCell ref="H13:I13"/>
    <mergeCell ref="A33:G33"/>
    <mergeCell ref="H33:I33"/>
    <mergeCell ref="A23:G23"/>
    <mergeCell ref="H23:I23"/>
    <mergeCell ref="A24:G24"/>
    <mergeCell ref="A14:G14"/>
    <mergeCell ref="H14:I14"/>
    <mergeCell ref="A26:G26"/>
    <mergeCell ref="A17:G17"/>
    <mergeCell ref="H17:I17"/>
    <mergeCell ref="A18:G18"/>
    <mergeCell ref="H18:I18"/>
    <mergeCell ref="A19:G19"/>
    <mergeCell ref="H19:I19"/>
    <mergeCell ref="A31:G31"/>
    <mergeCell ref="H31:I31"/>
    <mergeCell ref="A22:G22"/>
    <mergeCell ref="H24:I24"/>
    <mergeCell ref="A11:G11"/>
    <mergeCell ref="H11:I11"/>
    <mergeCell ref="A12:G12"/>
    <mergeCell ref="H12:I12"/>
    <mergeCell ref="A10:G10"/>
    <mergeCell ref="H10:I10"/>
    <mergeCell ref="A1:I1"/>
    <mergeCell ref="C2:F2"/>
    <mergeCell ref="A3:G3"/>
    <mergeCell ref="H3:I3"/>
    <mergeCell ref="A4:G4"/>
    <mergeCell ref="H4:I4"/>
    <mergeCell ref="A8:G8"/>
    <mergeCell ref="H8:I8"/>
    <mergeCell ref="A9:G9"/>
    <mergeCell ref="H7:I7"/>
    <mergeCell ref="A5:G5"/>
    <mergeCell ref="H5:I5"/>
    <mergeCell ref="A6:G6"/>
    <mergeCell ref="H6:I6"/>
    <mergeCell ref="A7:G7"/>
    <mergeCell ref="H9:I9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A33" sqref="A33:I34"/>
    </sheetView>
  </sheetViews>
  <sheetFormatPr defaultRowHeight="15" x14ac:dyDescent="0.25"/>
  <sheetData>
    <row r="1" spans="1:9" ht="18.75" x14ac:dyDescent="0.3">
      <c r="A1" s="9" t="s">
        <v>29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4" t="s">
        <v>2</v>
      </c>
      <c r="I3" s="15"/>
    </row>
    <row r="4" spans="1:9" x14ac:dyDescent="0.25">
      <c r="A4" s="16" t="s">
        <v>77</v>
      </c>
      <c r="B4" s="17"/>
      <c r="C4" s="17"/>
      <c r="D4" s="17"/>
      <c r="E4" s="17"/>
      <c r="F4" s="17"/>
      <c r="G4" s="17"/>
      <c r="H4" s="111">
        <v>148046.76</v>
      </c>
      <c r="I4" s="181"/>
    </row>
    <row r="5" spans="1:9" x14ac:dyDescent="0.25">
      <c r="A5" s="31"/>
      <c r="B5" s="122"/>
      <c r="C5" s="122"/>
      <c r="D5" s="122"/>
      <c r="E5" s="122"/>
      <c r="F5" s="122"/>
      <c r="G5" s="32"/>
      <c r="H5" s="31"/>
      <c r="I5" s="32"/>
    </row>
    <row r="6" spans="1:9" x14ac:dyDescent="0.25">
      <c r="A6" s="16" t="s">
        <v>78</v>
      </c>
      <c r="B6" s="17"/>
      <c r="C6" s="17"/>
      <c r="D6" s="17"/>
      <c r="E6" s="17"/>
      <c r="F6" s="17"/>
      <c r="G6" s="18"/>
      <c r="H6" s="31">
        <v>99592.57</v>
      </c>
      <c r="I6" s="32"/>
    </row>
    <row r="7" spans="1:9" x14ac:dyDescent="0.25">
      <c r="A7" s="26" t="s">
        <v>1</v>
      </c>
      <c r="B7" s="27"/>
      <c r="C7" s="27"/>
      <c r="D7" s="27"/>
      <c r="E7" s="27"/>
      <c r="F7" s="27"/>
      <c r="G7" s="28"/>
      <c r="H7" s="24">
        <v>21581.27</v>
      </c>
      <c r="I7" s="25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1020</v>
      </c>
      <c r="I8" s="8"/>
    </row>
    <row r="9" spans="1:9" ht="15.75" thickBot="1" x14ac:dyDescent="0.3">
      <c r="A9" s="26"/>
      <c r="B9" s="27"/>
      <c r="C9" s="27"/>
      <c r="D9" s="27"/>
      <c r="E9" s="27"/>
      <c r="F9" s="27"/>
      <c r="G9" s="28"/>
      <c r="H9" s="29"/>
      <c r="I9" s="30"/>
    </row>
    <row r="10" spans="1:9" ht="15.75" thickBot="1" x14ac:dyDescent="0.3">
      <c r="A10" s="33" t="s">
        <v>65</v>
      </c>
      <c r="B10" s="34"/>
      <c r="C10" s="34"/>
      <c r="D10" s="34"/>
      <c r="E10" s="34"/>
      <c r="F10" s="34"/>
      <c r="G10" s="158"/>
      <c r="H10" s="36">
        <f>H11+H12+H13+H14+H15+H17+H18+H19+H31+H21+H22+H23+H24+H25+H26+H27+H20</f>
        <v>97591.790000000008</v>
      </c>
      <c r="I10" s="147"/>
    </row>
    <row r="11" spans="1:9" x14ac:dyDescent="0.25">
      <c r="A11" s="38" t="s">
        <v>3</v>
      </c>
      <c r="B11" s="39"/>
      <c r="C11" s="39"/>
      <c r="D11" s="39"/>
      <c r="E11" s="39"/>
      <c r="F11" s="39"/>
      <c r="G11" s="39"/>
      <c r="H11" s="41">
        <v>0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156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156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156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159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159"/>
      <c r="H16" s="24"/>
      <c r="I16" s="25"/>
    </row>
    <row r="17" spans="1:9" x14ac:dyDescent="0.25">
      <c r="A17" s="21" t="s">
        <v>8</v>
      </c>
      <c r="B17" s="22"/>
      <c r="C17" s="22"/>
      <c r="D17" s="22"/>
      <c r="E17" s="22"/>
      <c r="F17" s="22"/>
      <c r="G17" s="156"/>
      <c r="H17" s="24"/>
      <c r="I17" s="25"/>
    </row>
    <row r="18" spans="1:9" x14ac:dyDescent="0.25">
      <c r="A18" s="21" t="s">
        <v>9</v>
      </c>
      <c r="B18" s="22"/>
      <c r="C18" s="22"/>
      <c r="D18" s="22"/>
      <c r="E18" s="22"/>
      <c r="F18" s="22"/>
      <c r="G18" s="156"/>
      <c r="H18" s="24"/>
      <c r="I18" s="25"/>
    </row>
    <row r="19" spans="1:9" x14ac:dyDescent="0.25">
      <c r="A19" s="223" t="s">
        <v>0</v>
      </c>
      <c r="B19" s="224"/>
      <c r="C19" s="224"/>
      <c r="D19" s="224"/>
      <c r="E19" s="224"/>
      <c r="F19" s="224"/>
      <c r="G19" s="310"/>
      <c r="H19" s="24"/>
      <c r="I19" s="25"/>
    </row>
    <row r="20" spans="1:9" x14ac:dyDescent="0.25">
      <c r="A20" s="21" t="s">
        <v>52</v>
      </c>
      <c r="B20" s="22"/>
      <c r="C20" s="22"/>
      <c r="D20" s="22"/>
      <c r="E20" s="22"/>
      <c r="F20" s="22"/>
      <c r="G20" s="23"/>
      <c r="H20" s="7">
        <v>1305</v>
      </c>
      <c r="I20" s="8"/>
    </row>
    <row r="21" spans="1:9" x14ac:dyDescent="0.25">
      <c r="A21" s="26" t="s">
        <v>11</v>
      </c>
      <c r="B21" s="27"/>
      <c r="C21" s="27"/>
      <c r="D21" s="27"/>
      <c r="E21" s="27"/>
      <c r="F21" s="27"/>
      <c r="G21" s="27"/>
      <c r="H21" s="7">
        <v>3925.6</v>
      </c>
      <c r="I21" s="8"/>
    </row>
    <row r="22" spans="1:9" x14ac:dyDescent="0.25">
      <c r="A22" s="26" t="s">
        <v>17</v>
      </c>
      <c r="B22" s="27"/>
      <c r="C22" s="27"/>
      <c r="D22" s="27"/>
      <c r="E22" s="27"/>
      <c r="F22" s="27"/>
      <c r="G22" s="27"/>
      <c r="H22" s="29"/>
      <c r="I22" s="30"/>
    </row>
    <row r="23" spans="1:9" x14ac:dyDescent="0.25">
      <c r="A23" s="26" t="s">
        <v>18</v>
      </c>
      <c r="B23" s="27"/>
      <c r="C23" s="27"/>
      <c r="D23" s="27"/>
      <c r="E23" s="27"/>
      <c r="F23" s="27"/>
      <c r="G23" s="27"/>
      <c r="H23" s="57"/>
      <c r="I23" s="58"/>
    </row>
    <row r="24" spans="1:9" x14ac:dyDescent="0.25">
      <c r="A24" s="26" t="s">
        <v>12</v>
      </c>
      <c r="B24" s="27"/>
      <c r="C24" s="27"/>
      <c r="D24" s="27"/>
      <c r="E24" s="27"/>
      <c r="F24" s="27"/>
      <c r="G24" s="27"/>
      <c r="H24" s="29">
        <v>16175.16</v>
      </c>
      <c r="I24" s="30"/>
    </row>
    <row r="25" spans="1:9" x14ac:dyDescent="0.25">
      <c r="A25" s="26" t="s">
        <v>50</v>
      </c>
      <c r="B25" s="27"/>
      <c r="C25" s="27"/>
      <c r="D25" s="27"/>
      <c r="E25" s="27"/>
      <c r="F25" s="27"/>
      <c r="G25" s="27"/>
      <c r="H25" s="29">
        <v>56264.18</v>
      </c>
      <c r="I25" s="30"/>
    </row>
    <row r="26" spans="1:9" x14ac:dyDescent="0.25">
      <c r="A26" s="26" t="s">
        <v>13</v>
      </c>
      <c r="B26" s="27"/>
      <c r="C26" s="27"/>
      <c r="D26" s="27"/>
      <c r="E26" s="27"/>
      <c r="F26" s="27"/>
      <c r="G26" s="27"/>
      <c r="H26" s="57">
        <v>17273.11</v>
      </c>
      <c r="I26" s="58"/>
    </row>
    <row r="27" spans="1:9" ht="15.75" thickBot="1" x14ac:dyDescent="0.3">
      <c r="A27" s="69" t="s">
        <v>49</v>
      </c>
      <c r="B27" s="70"/>
      <c r="C27" s="70"/>
      <c r="D27" s="70"/>
      <c r="E27" s="70"/>
      <c r="F27" s="70"/>
      <c r="G27" s="70"/>
      <c r="H27" s="72">
        <v>1534.52</v>
      </c>
      <c r="I27" s="73"/>
    </row>
    <row r="28" spans="1:9" ht="15.75" thickBot="1" x14ac:dyDescent="0.3">
      <c r="A28" s="33" t="s">
        <v>63</v>
      </c>
      <c r="B28" s="34"/>
      <c r="C28" s="34"/>
      <c r="D28" s="34"/>
      <c r="E28" s="34"/>
      <c r="F28" s="34"/>
      <c r="G28" s="35"/>
      <c r="H28" s="67">
        <v>85276.66</v>
      </c>
      <c r="I28" s="68"/>
    </row>
    <row r="29" spans="1:9" ht="15.75" thickBot="1" x14ac:dyDescent="0.3">
      <c r="A29" s="11"/>
      <c r="B29" s="12"/>
      <c r="C29" s="12"/>
      <c r="D29" s="12"/>
      <c r="E29" s="12"/>
      <c r="F29" s="12"/>
      <c r="G29" s="13"/>
      <c r="H29" s="11"/>
      <c r="I29" s="13"/>
    </row>
    <row r="30" spans="1:9" ht="15.75" thickBot="1" x14ac:dyDescent="0.3">
      <c r="A30" s="59" t="s">
        <v>140</v>
      </c>
      <c r="B30" s="256"/>
      <c r="C30" s="256"/>
      <c r="D30" s="256"/>
      <c r="E30" s="256"/>
      <c r="F30" s="256"/>
      <c r="G30" s="257"/>
      <c r="H30" s="62">
        <f>H31</f>
        <v>0</v>
      </c>
      <c r="I30" s="63"/>
    </row>
    <row r="31" spans="1:9" x14ac:dyDescent="0.25">
      <c r="A31" s="139" t="s">
        <v>75</v>
      </c>
      <c r="B31" s="140"/>
      <c r="C31" s="140"/>
      <c r="D31" s="140"/>
      <c r="E31" s="140"/>
      <c r="F31" s="140"/>
      <c r="G31" s="141"/>
      <c r="H31" s="29"/>
      <c r="I31" s="30"/>
    </row>
    <row r="32" spans="1:9" ht="15.75" thickBot="1" x14ac:dyDescent="0.3">
      <c r="A32" s="322"/>
      <c r="B32" s="323"/>
      <c r="C32" s="323"/>
      <c r="D32" s="323"/>
      <c r="E32" s="323"/>
      <c r="F32" s="323"/>
      <c r="G32" s="324"/>
      <c r="H32" s="297"/>
      <c r="I32" s="298"/>
    </row>
    <row r="33" spans="1:9" x14ac:dyDescent="0.25">
      <c r="A33" s="178" t="s">
        <v>81</v>
      </c>
      <c r="B33" s="179"/>
      <c r="C33" s="179"/>
      <c r="D33" s="179"/>
      <c r="E33" s="179"/>
      <c r="F33" s="179"/>
      <c r="G33" s="180"/>
      <c r="H33" s="91">
        <v>9543.2999999999993</v>
      </c>
      <c r="I33" s="92"/>
    </row>
    <row r="34" spans="1:9" ht="15.75" thickBot="1" x14ac:dyDescent="0.3">
      <c r="A34" s="190" t="s">
        <v>82</v>
      </c>
      <c r="B34" s="191"/>
      <c r="C34" s="191"/>
      <c r="D34" s="191"/>
      <c r="E34" s="191"/>
      <c r="F34" s="191"/>
      <c r="G34" s="264"/>
      <c r="H34" s="192">
        <v>4534.58</v>
      </c>
      <c r="I34" s="193"/>
    </row>
    <row r="35" spans="1:9" ht="15.75" thickBot="1" x14ac:dyDescent="0.3">
      <c r="A35" s="325"/>
      <c r="B35" s="326"/>
      <c r="C35" s="326"/>
      <c r="D35" s="326"/>
      <c r="E35" s="326"/>
      <c r="F35" s="326"/>
      <c r="G35" s="327"/>
      <c r="H35" s="301"/>
      <c r="I35" s="302"/>
    </row>
    <row r="36" spans="1:9" ht="15.75" thickBot="1" x14ac:dyDescent="0.3">
      <c r="A36" s="106" t="s">
        <v>14</v>
      </c>
      <c r="B36" s="107"/>
      <c r="C36" s="107"/>
      <c r="D36" s="107"/>
      <c r="E36" s="107"/>
      <c r="F36" s="107"/>
      <c r="G36" s="107"/>
      <c r="H36" s="62">
        <f>H10+H30</f>
        <v>97591.790000000008</v>
      </c>
      <c r="I36" s="63"/>
    </row>
    <row r="37" spans="1:9" x14ac:dyDescent="0.25">
      <c r="A37" s="57"/>
      <c r="B37" s="212"/>
      <c r="C37" s="212"/>
      <c r="D37" s="212"/>
      <c r="E37" s="212"/>
      <c r="F37" s="212"/>
      <c r="G37" s="212"/>
      <c r="H37" s="109"/>
      <c r="I37" s="110"/>
    </row>
    <row r="38" spans="1:9" x14ac:dyDescent="0.25">
      <c r="A38" s="16" t="s">
        <v>79</v>
      </c>
      <c r="B38" s="17"/>
      <c r="C38" s="17"/>
      <c r="D38" s="17"/>
      <c r="E38" s="17"/>
      <c r="F38" s="17"/>
      <c r="G38" s="17"/>
      <c r="H38" s="46">
        <f>H4+H10-H28</f>
        <v>160361.89000000001</v>
      </c>
      <c r="I38" s="47"/>
    </row>
    <row r="39" spans="1:9" x14ac:dyDescent="0.25">
      <c r="A39" s="16" t="s">
        <v>80</v>
      </c>
      <c r="B39" s="17"/>
      <c r="C39" s="17"/>
      <c r="D39" s="17"/>
      <c r="E39" s="17"/>
      <c r="F39" s="17"/>
      <c r="G39" s="17"/>
      <c r="H39" s="46">
        <f>H6+H7+H8-H30</f>
        <v>122193.84000000001</v>
      </c>
      <c r="I39" s="47"/>
    </row>
    <row r="40" spans="1:9" x14ac:dyDescent="0.25">
      <c r="A40" s="157" t="s">
        <v>104</v>
      </c>
      <c r="B40" s="17"/>
      <c r="C40" s="17"/>
      <c r="D40" s="17"/>
      <c r="E40" s="17"/>
      <c r="F40" s="17"/>
      <c r="G40" s="17"/>
      <c r="H40" s="46">
        <f>H33-H34</f>
        <v>5008.7199999999993</v>
      </c>
      <c r="I40" s="47"/>
    </row>
    <row r="41" spans="1:9" x14ac:dyDescent="0.25">
      <c r="A41" s="31"/>
      <c r="B41" s="122"/>
      <c r="C41" s="122"/>
      <c r="D41" s="122"/>
      <c r="E41" s="122"/>
      <c r="F41" s="122"/>
      <c r="G41" s="122"/>
      <c r="H41" s="31"/>
      <c r="I41" s="32"/>
    </row>
    <row r="42" spans="1:9" x14ac:dyDescent="0.25">
      <c r="A42" s="311" t="s">
        <v>15</v>
      </c>
      <c r="B42" s="248"/>
      <c r="C42" s="248"/>
      <c r="D42" s="248"/>
      <c r="E42" s="248"/>
      <c r="F42" s="248"/>
      <c r="G42" s="248"/>
      <c r="H42" s="29"/>
      <c r="I42" s="30"/>
    </row>
    <row r="43" spans="1:9" x14ac:dyDescent="0.25">
      <c r="A43" s="26" t="s">
        <v>16</v>
      </c>
      <c r="B43" s="27"/>
      <c r="C43" s="27"/>
      <c r="D43" s="27"/>
      <c r="E43" s="27"/>
      <c r="F43" s="27"/>
      <c r="G43" s="27"/>
      <c r="H43" s="46">
        <v>14</v>
      </c>
      <c r="I43" s="47"/>
    </row>
    <row r="44" spans="1:9" ht="15.75" thickBot="1" x14ac:dyDescent="0.3">
      <c r="A44" s="83" t="s">
        <v>54</v>
      </c>
      <c r="B44" s="84"/>
      <c r="C44" s="84"/>
      <c r="D44" s="84"/>
      <c r="E44" s="84"/>
      <c r="F44" s="84"/>
      <c r="G44" s="84"/>
      <c r="H44" s="123">
        <f>(H10/H28+H30/H7+H33/H34)*H43</f>
        <v>45.485647093692897</v>
      </c>
      <c r="I44" s="124"/>
    </row>
    <row r="47" spans="1:9" x14ac:dyDescent="0.25">
      <c r="A47" s="77" t="s">
        <v>19</v>
      </c>
      <c r="B47" s="77"/>
      <c r="C47" s="77"/>
      <c r="G47" s="77" t="s">
        <v>20</v>
      </c>
      <c r="H47" s="77"/>
      <c r="I47" s="77"/>
    </row>
    <row r="49" spans="1:9" x14ac:dyDescent="0.25">
      <c r="A49" s="174"/>
      <c r="B49" s="174"/>
      <c r="C49" s="174"/>
      <c r="D49" s="174"/>
      <c r="E49" s="174"/>
      <c r="F49" s="174"/>
      <c r="G49" s="174"/>
      <c r="H49" s="174"/>
      <c r="I49" s="174"/>
    </row>
    <row r="50" spans="1:9" x14ac:dyDescent="0.25">
      <c r="A50" s="248"/>
      <c r="B50" s="248"/>
      <c r="C50" s="248"/>
      <c r="D50" s="248"/>
      <c r="E50" s="248"/>
      <c r="F50" s="248"/>
      <c r="G50" s="248"/>
      <c r="H50" s="212"/>
      <c r="I50" s="212"/>
    </row>
    <row r="51" spans="1:9" x14ac:dyDescent="0.25">
      <c r="A51" s="79"/>
      <c r="B51" s="79"/>
      <c r="C51" s="79"/>
      <c r="D51" s="79"/>
      <c r="E51" s="79"/>
      <c r="F51" s="79"/>
      <c r="G51" s="79"/>
      <c r="H51" s="321"/>
      <c r="I51" s="321"/>
    </row>
    <row r="52" spans="1:9" x14ac:dyDescent="0.25">
      <c r="A52" s="79"/>
      <c r="B52" s="79"/>
      <c r="C52" s="79"/>
      <c r="D52" s="79"/>
      <c r="E52" s="79"/>
      <c r="F52" s="79"/>
      <c r="G52" s="79"/>
      <c r="H52" s="321"/>
      <c r="I52" s="321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212"/>
      <c r="B55" s="212"/>
      <c r="C55" s="212"/>
      <c r="D55" s="3"/>
      <c r="E55" s="3"/>
      <c r="F55" s="3"/>
      <c r="G55" s="212"/>
      <c r="H55" s="212"/>
      <c r="I55" s="212"/>
    </row>
  </sheetData>
  <mergeCells count="96">
    <mergeCell ref="A35:G35"/>
    <mergeCell ref="H35:I35"/>
    <mergeCell ref="A40:G40"/>
    <mergeCell ref="H40:I40"/>
    <mergeCell ref="A33:G33"/>
    <mergeCell ref="H33:I33"/>
    <mergeCell ref="A34:G34"/>
    <mergeCell ref="H34:I34"/>
    <mergeCell ref="A36:G36"/>
    <mergeCell ref="H36:I36"/>
    <mergeCell ref="A37:G37"/>
    <mergeCell ref="H37:I37"/>
    <mergeCell ref="A38:G38"/>
    <mergeCell ref="H38:I38"/>
    <mergeCell ref="A32:G32"/>
    <mergeCell ref="H32:I32"/>
    <mergeCell ref="A52:G52"/>
    <mergeCell ref="H52:I52"/>
    <mergeCell ref="A55:C55"/>
    <mergeCell ref="G55:I55"/>
    <mergeCell ref="A50:G50"/>
    <mergeCell ref="H50:I50"/>
    <mergeCell ref="A47:C47"/>
    <mergeCell ref="G47:I47"/>
    <mergeCell ref="A51:G51"/>
    <mergeCell ref="H51:I51"/>
    <mergeCell ref="A43:G43"/>
    <mergeCell ref="H43:I43"/>
    <mergeCell ref="A44:G44"/>
    <mergeCell ref="H44:I44"/>
    <mergeCell ref="A49:G49"/>
    <mergeCell ref="H49:I49"/>
    <mergeCell ref="A39:G39"/>
    <mergeCell ref="H39:I39"/>
    <mergeCell ref="A41:G41"/>
    <mergeCell ref="H41:I41"/>
    <mergeCell ref="A42:G42"/>
    <mergeCell ref="H42:I42"/>
    <mergeCell ref="A25:G25"/>
    <mergeCell ref="H25:I25"/>
    <mergeCell ref="A27:G27"/>
    <mergeCell ref="H27:I27"/>
    <mergeCell ref="A28:G28"/>
    <mergeCell ref="H28:I28"/>
    <mergeCell ref="A26:G26"/>
    <mergeCell ref="H26:I26"/>
    <mergeCell ref="A20:G20"/>
    <mergeCell ref="H20:I20"/>
    <mergeCell ref="A31:G31"/>
    <mergeCell ref="H31:I31"/>
    <mergeCell ref="A23:G23"/>
    <mergeCell ref="H23:I23"/>
    <mergeCell ref="A24:G24"/>
    <mergeCell ref="H24:I24"/>
    <mergeCell ref="A21:G21"/>
    <mergeCell ref="H21:I21"/>
    <mergeCell ref="A22:G22"/>
    <mergeCell ref="H22:I22"/>
    <mergeCell ref="A29:G29"/>
    <mergeCell ref="H29:I29"/>
    <mergeCell ref="A30:G30"/>
    <mergeCell ref="H30:I30"/>
    <mergeCell ref="A17:G17"/>
    <mergeCell ref="H17:I17"/>
    <mergeCell ref="A18:G18"/>
    <mergeCell ref="H18:I18"/>
    <mergeCell ref="A19:G19"/>
    <mergeCell ref="H19:I19"/>
    <mergeCell ref="A13:G13"/>
    <mergeCell ref="H13:I13"/>
    <mergeCell ref="A14:G14"/>
    <mergeCell ref="H14:I14"/>
    <mergeCell ref="A15:G16"/>
    <mergeCell ref="H15:I16"/>
    <mergeCell ref="A9:G9"/>
    <mergeCell ref="H9:I9"/>
    <mergeCell ref="A11:G11"/>
    <mergeCell ref="H11:I11"/>
    <mergeCell ref="A12:G12"/>
    <mergeCell ref="H12:I12"/>
    <mergeCell ref="A10:G10"/>
    <mergeCell ref="H10:I10"/>
    <mergeCell ref="A7:G7"/>
    <mergeCell ref="H7:I7"/>
    <mergeCell ref="A8:G8"/>
    <mergeCell ref="H8:I8"/>
    <mergeCell ref="A6:G6"/>
    <mergeCell ref="H6:I6"/>
    <mergeCell ref="A5:G5"/>
    <mergeCell ref="H5:I5"/>
    <mergeCell ref="A1:I1"/>
    <mergeCell ref="C2:F2"/>
    <mergeCell ref="A3:G3"/>
    <mergeCell ref="H3:I3"/>
    <mergeCell ref="A4:G4"/>
    <mergeCell ref="H4:I4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L35" sqref="L35"/>
    </sheetView>
  </sheetViews>
  <sheetFormatPr defaultRowHeight="15" x14ac:dyDescent="0.25"/>
  <sheetData>
    <row r="1" spans="1:9" ht="18.75" x14ac:dyDescent="0.3">
      <c r="A1" s="9" t="s">
        <v>70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2"/>
      <c r="H3" s="14" t="s">
        <v>2</v>
      </c>
      <c r="I3" s="15"/>
    </row>
    <row r="4" spans="1:9" x14ac:dyDescent="0.25">
      <c r="A4" s="262" t="s">
        <v>77</v>
      </c>
      <c r="B4" s="75"/>
      <c r="C4" s="75"/>
      <c r="D4" s="75"/>
      <c r="E4" s="75"/>
      <c r="F4" s="75"/>
      <c r="G4" s="75"/>
      <c r="H4" s="111">
        <v>411210.65</v>
      </c>
      <c r="I4" s="112"/>
    </row>
    <row r="5" spans="1:9" x14ac:dyDescent="0.25">
      <c r="A5" s="31"/>
      <c r="B5" s="122"/>
      <c r="C5" s="122"/>
      <c r="D5" s="122"/>
      <c r="E5" s="122"/>
      <c r="F5" s="122"/>
      <c r="G5" s="122"/>
      <c r="H5" s="29"/>
      <c r="I5" s="30"/>
    </row>
    <row r="6" spans="1:9" x14ac:dyDescent="0.25">
      <c r="A6" s="74" t="s">
        <v>78</v>
      </c>
      <c r="B6" s="75"/>
      <c r="C6" s="75"/>
      <c r="D6" s="75"/>
      <c r="E6" s="75"/>
      <c r="F6" s="75"/>
      <c r="G6" s="75"/>
      <c r="H6" s="46">
        <v>98252.95</v>
      </c>
      <c r="I6" s="47"/>
    </row>
    <row r="7" spans="1:9" x14ac:dyDescent="0.25">
      <c r="A7" s="21" t="s">
        <v>33</v>
      </c>
      <c r="B7" s="22"/>
      <c r="C7" s="22"/>
      <c r="D7" s="22"/>
      <c r="E7" s="22"/>
      <c r="F7" s="22"/>
      <c r="G7" s="156"/>
      <c r="H7" s="49">
        <v>12604.3</v>
      </c>
      <c r="I7" s="50"/>
    </row>
    <row r="8" spans="1:9" x14ac:dyDescent="0.25">
      <c r="A8" s="21" t="s">
        <v>53</v>
      </c>
      <c r="B8" s="22"/>
      <c r="C8" s="22"/>
      <c r="D8" s="22"/>
      <c r="E8" s="22"/>
      <c r="F8" s="22"/>
      <c r="G8" s="156"/>
      <c r="H8" s="7" t="s">
        <v>32</v>
      </c>
      <c r="I8" s="8"/>
    </row>
    <row r="9" spans="1:9" ht="15.75" thickBot="1" x14ac:dyDescent="0.3">
      <c r="A9" s="21"/>
      <c r="B9" s="22"/>
      <c r="C9" s="22"/>
      <c r="D9" s="22"/>
      <c r="E9" s="22"/>
      <c r="F9" s="22"/>
      <c r="G9" s="156"/>
      <c r="H9" s="24"/>
      <c r="I9" s="25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158"/>
      <c r="H10" s="36">
        <f>H11+H12+H13+H14+H15+H17+H18+H19+H21+H22+H23+H24+H25+H26+H27+H20</f>
        <v>110942.11</v>
      </c>
      <c r="I10" s="147"/>
    </row>
    <row r="11" spans="1:9" x14ac:dyDescent="0.25">
      <c r="A11" s="38" t="s">
        <v>3</v>
      </c>
      <c r="B11" s="39"/>
      <c r="C11" s="39"/>
      <c r="D11" s="39"/>
      <c r="E11" s="39"/>
      <c r="F11" s="39"/>
      <c r="G11" s="39"/>
      <c r="H11" s="41">
        <v>0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156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156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156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159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159"/>
      <c r="H16" s="24"/>
      <c r="I16" s="25"/>
    </row>
    <row r="17" spans="1:9" x14ac:dyDescent="0.25">
      <c r="A17" s="21" t="s">
        <v>8</v>
      </c>
      <c r="B17" s="22"/>
      <c r="C17" s="22"/>
      <c r="D17" s="22"/>
      <c r="E17" s="22"/>
      <c r="F17" s="22"/>
      <c r="G17" s="156"/>
      <c r="H17" s="24"/>
      <c r="I17" s="25"/>
    </row>
    <row r="18" spans="1:9" x14ac:dyDescent="0.25">
      <c r="A18" s="21" t="s">
        <v>9</v>
      </c>
      <c r="B18" s="22"/>
      <c r="C18" s="22"/>
      <c r="D18" s="22"/>
      <c r="E18" s="22"/>
      <c r="F18" s="22"/>
      <c r="G18" s="156"/>
      <c r="H18" s="24"/>
      <c r="I18" s="25"/>
    </row>
    <row r="19" spans="1:9" x14ac:dyDescent="0.25">
      <c r="A19" s="54" t="s">
        <v>0</v>
      </c>
      <c r="B19" s="55"/>
      <c r="C19" s="55"/>
      <c r="D19" s="55"/>
      <c r="E19" s="55"/>
      <c r="F19" s="55"/>
      <c r="G19" s="160"/>
      <c r="H19" s="24"/>
      <c r="I19" s="25"/>
    </row>
    <row r="20" spans="1:9" x14ac:dyDescent="0.25">
      <c r="A20" s="21" t="s">
        <v>52</v>
      </c>
      <c r="B20" s="22"/>
      <c r="C20" s="22"/>
      <c r="D20" s="22"/>
      <c r="E20" s="22"/>
      <c r="F20" s="22"/>
      <c r="G20" s="156"/>
      <c r="H20" s="7"/>
      <c r="I20" s="8"/>
    </row>
    <row r="21" spans="1:9" x14ac:dyDescent="0.25">
      <c r="A21" s="26" t="s">
        <v>11</v>
      </c>
      <c r="B21" s="27"/>
      <c r="C21" s="27"/>
      <c r="D21" s="27"/>
      <c r="E21" s="27"/>
      <c r="F21" s="27"/>
      <c r="G21" s="27"/>
      <c r="H21" s="7">
        <v>3091.41</v>
      </c>
      <c r="I21" s="8"/>
    </row>
    <row r="22" spans="1:9" x14ac:dyDescent="0.25">
      <c r="A22" s="26" t="s">
        <v>17</v>
      </c>
      <c r="B22" s="27"/>
      <c r="C22" s="27"/>
      <c r="D22" s="27"/>
      <c r="E22" s="27"/>
      <c r="F22" s="27"/>
      <c r="G22" s="27"/>
      <c r="H22" s="29"/>
      <c r="I22" s="30"/>
    </row>
    <row r="23" spans="1:9" x14ac:dyDescent="0.25">
      <c r="A23" s="26" t="s">
        <v>18</v>
      </c>
      <c r="B23" s="27"/>
      <c r="C23" s="27"/>
      <c r="D23" s="27"/>
      <c r="E23" s="27"/>
      <c r="F23" s="27"/>
      <c r="G23" s="27"/>
      <c r="H23" s="57"/>
      <c r="I23" s="58"/>
    </row>
    <row r="24" spans="1:9" x14ac:dyDescent="0.25">
      <c r="A24" s="26" t="s">
        <v>12</v>
      </c>
      <c r="B24" s="27"/>
      <c r="C24" s="27"/>
      <c r="D24" s="27"/>
      <c r="E24" s="27"/>
      <c r="F24" s="27"/>
      <c r="G24" s="27"/>
      <c r="H24" s="7">
        <v>18967.919999999998</v>
      </c>
      <c r="I24" s="8"/>
    </row>
    <row r="25" spans="1:9" x14ac:dyDescent="0.25">
      <c r="A25" s="26" t="s">
        <v>50</v>
      </c>
      <c r="B25" s="27"/>
      <c r="C25" s="27"/>
      <c r="D25" s="27"/>
      <c r="E25" s="27"/>
      <c r="F25" s="27"/>
      <c r="G25" s="27"/>
      <c r="H25" s="29">
        <v>65978.61</v>
      </c>
      <c r="I25" s="30"/>
    </row>
    <row r="26" spans="1:9" x14ac:dyDescent="0.25">
      <c r="A26" s="26" t="s">
        <v>13</v>
      </c>
      <c r="B26" s="27"/>
      <c r="C26" s="27"/>
      <c r="D26" s="27"/>
      <c r="E26" s="27"/>
      <c r="F26" s="27"/>
      <c r="G26" s="27"/>
      <c r="H26" s="57">
        <v>20255.43</v>
      </c>
      <c r="I26" s="58"/>
    </row>
    <row r="27" spans="1:9" ht="15.75" thickBot="1" x14ac:dyDescent="0.3">
      <c r="A27" s="69" t="s">
        <v>49</v>
      </c>
      <c r="B27" s="70"/>
      <c r="C27" s="70"/>
      <c r="D27" s="70"/>
      <c r="E27" s="70"/>
      <c r="F27" s="70"/>
      <c r="G27" s="70"/>
      <c r="H27" s="72">
        <v>1534.52</v>
      </c>
      <c r="I27" s="73"/>
    </row>
    <row r="28" spans="1:9" ht="15.75" thickBot="1" x14ac:dyDescent="0.3">
      <c r="A28" s="33" t="s">
        <v>63</v>
      </c>
      <c r="B28" s="34"/>
      <c r="C28" s="34"/>
      <c r="D28" s="34"/>
      <c r="E28" s="34"/>
      <c r="F28" s="34"/>
      <c r="G28" s="35"/>
      <c r="H28" s="36">
        <v>72584.100000000006</v>
      </c>
      <c r="I28" s="163"/>
    </row>
    <row r="29" spans="1:9" ht="15.75" thickBot="1" x14ac:dyDescent="0.3">
      <c r="A29" s="131"/>
      <c r="B29" s="132"/>
      <c r="C29" s="132"/>
      <c r="D29" s="132"/>
      <c r="E29" s="132"/>
      <c r="F29" s="132"/>
      <c r="G29" s="133"/>
      <c r="H29" s="126"/>
      <c r="I29" s="128"/>
    </row>
    <row r="30" spans="1:9" ht="15.75" thickBot="1" x14ac:dyDescent="0.3">
      <c r="A30" s="59" t="s">
        <v>66</v>
      </c>
      <c r="B30" s="60"/>
      <c r="C30" s="60"/>
      <c r="D30" s="60"/>
      <c r="E30" s="60"/>
      <c r="F30" s="60"/>
      <c r="G30" s="60"/>
      <c r="H30" s="62">
        <v>0</v>
      </c>
      <c r="I30" s="63"/>
    </row>
    <row r="31" spans="1:9" ht="15.75" thickBot="1" x14ac:dyDescent="0.3">
      <c r="A31" s="38" t="s">
        <v>75</v>
      </c>
      <c r="B31" s="39"/>
      <c r="C31" s="39"/>
      <c r="D31" s="39"/>
      <c r="E31" s="39"/>
      <c r="F31" s="39"/>
      <c r="G31" s="40"/>
      <c r="H31" s="91"/>
      <c r="I31" s="92"/>
    </row>
    <row r="32" spans="1:9" ht="15.75" thickBot="1" x14ac:dyDescent="0.3">
      <c r="A32" s="59" t="s">
        <v>14</v>
      </c>
      <c r="B32" s="60"/>
      <c r="C32" s="60"/>
      <c r="D32" s="60"/>
      <c r="E32" s="60"/>
      <c r="F32" s="60"/>
      <c r="G32" s="60"/>
      <c r="H32" s="62">
        <f>H10+H30</f>
        <v>110942.11</v>
      </c>
      <c r="I32" s="63"/>
    </row>
    <row r="33" spans="1:9" x14ac:dyDescent="0.25">
      <c r="A33" s="64"/>
      <c r="B33" s="65"/>
      <c r="C33" s="65"/>
      <c r="D33" s="65"/>
      <c r="E33" s="65"/>
      <c r="F33" s="65"/>
      <c r="G33" s="65"/>
      <c r="H33" s="120"/>
      <c r="I33" s="121"/>
    </row>
    <row r="34" spans="1:9" x14ac:dyDescent="0.25">
      <c r="A34" s="16" t="s">
        <v>79</v>
      </c>
      <c r="B34" s="17"/>
      <c r="C34" s="17"/>
      <c r="D34" s="17"/>
      <c r="E34" s="17"/>
      <c r="F34" s="17"/>
      <c r="G34" s="17"/>
      <c r="H34" s="46">
        <f>H4+H10-H28</f>
        <v>449568.66000000003</v>
      </c>
      <c r="I34" s="32"/>
    </row>
    <row r="35" spans="1:9" x14ac:dyDescent="0.25">
      <c r="A35" s="16" t="s">
        <v>80</v>
      </c>
      <c r="B35" s="17"/>
      <c r="C35" s="17"/>
      <c r="D35" s="17"/>
      <c r="E35" s="17"/>
      <c r="F35" s="17"/>
      <c r="G35" s="17"/>
      <c r="H35" s="111">
        <f>H6+H7-H30</f>
        <v>110857.25</v>
      </c>
      <c r="I35" s="112"/>
    </row>
    <row r="36" spans="1:9" x14ac:dyDescent="0.25">
      <c r="A36" s="113"/>
      <c r="B36" s="166"/>
      <c r="C36" s="166"/>
      <c r="D36" s="166"/>
      <c r="E36" s="166"/>
      <c r="F36" s="166"/>
      <c r="G36" s="167"/>
      <c r="H36" s="113"/>
      <c r="I36" s="114"/>
    </row>
    <row r="37" spans="1:9" x14ac:dyDescent="0.25">
      <c r="A37" s="21" t="s">
        <v>15</v>
      </c>
      <c r="B37" s="22"/>
      <c r="C37" s="22"/>
      <c r="D37" s="22"/>
      <c r="E37" s="22"/>
      <c r="F37" s="22"/>
      <c r="G37" s="156"/>
      <c r="H37" s="24"/>
      <c r="I37" s="25"/>
    </row>
    <row r="38" spans="1:9" x14ac:dyDescent="0.25">
      <c r="A38" s="26" t="s">
        <v>16</v>
      </c>
      <c r="B38" s="27"/>
      <c r="C38" s="27"/>
      <c r="D38" s="27"/>
      <c r="E38" s="27"/>
      <c r="F38" s="27"/>
      <c r="G38" s="27"/>
      <c r="H38" s="46">
        <v>12</v>
      </c>
      <c r="I38" s="47"/>
    </row>
    <row r="39" spans="1:9" ht="15.75" thickBot="1" x14ac:dyDescent="0.3">
      <c r="A39" s="83" t="s">
        <v>54</v>
      </c>
      <c r="B39" s="84"/>
      <c r="C39" s="84"/>
      <c r="D39" s="84"/>
      <c r="E39" s="84"/>
      <c r="F39" s="84"/>
      <c r="G39" s="84"/>
      <c r="H39" s="123">
        <f>(H30/H7+H10/H28)*H38</f>
        <v>18.341555795277479</v>
      </c>
      <c r="I39" s="124"/>
    </row>
    <row r="42" spans="1:9" x14ac:dyDescent="0.25">
      <c r="A42" s="77" t="s">
        <v>19</v>
      </c>
      <c r="B42" s="77"/>
      <c r="C42" s="77"/>
      <c r="G42" s="77" t="s">
        <v>20</v>
      </c>
      <c r="H42" s="77"/>
      <c r="I42" s="77"/>
    </row>
  </sheetData>
  <mergeCells count="76">
    <mergeCell ref="A39:G39"/>
    <mergeCell ref="H39:I39"/>
    <mergeCell ref="A42:C42"/>
    <mergeCell ref="G42:I42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29:G29"/>
    <mergeCell ref="H29:I29"/>
    <mergeCell ref="A30:G30"/>
    <mergeCell ref="H30:I30"/>
    <mergeCell ref="A32:G32"/>
    <mergeCell ref="H32:I32"/>
    <mergeCell ref="H31:I31"/>
    <mergeCell ref="A31:G31"/>
    <mergeCell ref="A26:G26"/>
    <mergeCell ref="H26:I26"/>
    <mergeCell ref="A27:G27"/>
    <mergeCell ref="H27:I27"/>
    <mergeCell ref="A28:G28"/>
    <mergeCell ref="H28:I28"/>
    <mergeCell ref="A23:G23"/>
    <mergeCell ref="H23:I23"/>
    <mergeCell ref="A24:G24"/>
    <mergeCell ref="H24:I24"/>
    <mergeCell ref="A25:G25"/>
    <mergeCell ref="H25:I25"/>
    <mergeCell ref="A21:G21"/>
    <mergeCell ref="H21:I21"/>
    <mergeCell ref="A22:G22"/>
    <mergeCell ref="H22:I22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P10" sqref="P10"/>
    </sheetView>
  </sheetViews>
  <sheetFormatPr defaultRowHeight="15" x14ac:dyDescent="0.25"/>
  <sheetData>
    <row r="1" spans="1:9" ht="18.75" x14ac:dyDescent="0.3">
      <c r="A1" s="9" t="s">
        <v>71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54" t="s">
        <v>2</v>
      </c>
      <c r="I3" s="155"/>
    </row>
    <row r="4" spans="1:9" x14ac:dyDescent="0.25">
      <c r="A4" s="178" t="s">
        <v>96</v>
      </c>
      <c r="B4" s="179"/>
      <c r="C4" s="179"/>
      <c r="D4" s="179"/>
      <c r="E4" s="179"/>
      <c r="F4" s="179"/>
      <c r="G4" s="180"/>
      <c r="H4" s="31">
        <v>171713.99</v>
      </c>
      <c r="I4" s="32"/>
    </row>
    <row r="5" spans="1:9" x14ac:dyDescent="0.25">
      <c r="A5" s="31"/>
      <c r="B5" s="122"/>
      <c r="C5" s="122"/>
      <c r="D5" s="122"/>
      <c r="E5" s="122"/>
      <c r="F5" s="122"/>
      <c r="G5" s="32"/>
      <c r="H5" s="29"/>
      <c r="I5" s="30"/>
    </row>
    <row r="6" spans="1:9" x14ac:dyDescent="0.25">
      <c r="A6" s="74" t="s">
        <v>139</v>
      </c>
      <c r="B6" s="75"/>
      <c r="C6" s="75"/>
      <c r="D6" s="75"/>
      <c r="E6" s="75"/>
      <c r="F6" s="75"/>
      <c r="G6" s="76"/>
      <c r="H6" s="46">
        <v>47329</v>
      </c>
      <c r="I6" s="47"/>
    </row>
    <row r="7" spans="1:9" x14ac:dyDescent="0.25">
      <c r="A7" s="21" t="s">
        <v>53</v>
      </c>
      <c r="B7" s="22"/>
      <c r="C7" s="22"/>
      <c r="D7" s="22"/>
      <c r="E7" s="22"/>
      <c r="F7" s="22"/>
      <c r="G7" s="23"/>
      <c r="H7" s="7">
        <v>2640</v>
      </c>
      <c r="I7" s="8"/>
    </row>
    <row r="8" spans="1:9" ht="15.75" thickBot="1" x14ac:dyDescent="0.3">
      <c r="A8" s="21"/>
      <c r="B8" s="22"/>
      <c r="C8" s="22"/>
      <c r="D8" s="22"/>
      <c r="E8" s="22"/>
      <c r="F8" s="22"/>
      <c r="G8" s="23"/>
      <c r="H8" s="24"/>
      <c r="I8" s="25"/>
    </row>
    <row r="9" spans="1:9" ht="15.75" thickBot="1" x14ac:dyDescent="0.3">
      <c r="A9" s="33" t="s">
        <v>72</v>
      </c>
      <c r="B9" s="34"/>
      <c r="C9" s="34"/>
      <c r="D9" s="34"/>
      <c r="E9" s="34"/>
      <c r="F9" s="34"/>
      <c r="G9" s="35"/>
      <c r="H9" s="36">
        <f>H10+H11+H12+H13+H14+H16+H17+H18+H30+H20+H21+H22+H23+H24+H25+H26+H19</f>
        <v>108459.55</v>
      </c>
      <c r="I9" s="147"/>
    </row>
    <row r="10" spans="1:9" x14ac:dyDescent="0.25">
      <c r="A10" s="38" t="s">
        <v>3</v>
      </c>
      <c r="B10" s="39"/>
      <c r="C10" s="39"/>
      <c r="D10" s="39"/>
      <c r="E10" s="39"/>
      <c r="F10" s="39"/>
      <c r="G10" s="40"/>
      <c r="H10" s="41"/>
      <c r="I10" s="42"/>
    </row>
    <row r="11" spans="1:9" x14ac:dyDescent="0.25">
      <c r="A11" s="21" t="s">
        <v>4</v>
      </c>
      <c r="B11" s="22"/>
      <c r="C11" s="22"/>
      <c r="D11" s="22"/>
      <c r="E11" s="22"/>
      <c r="F11" s="22"/>
      <c r="G11" s="23"/>
      <c r="H11" s="24"/>
      <c r="I11" s="25"/>
    </row>
    <row r="12" spans="1:9" x14ac:dyDescent="0.25">
      <c r="A12" s="21" t="s">
        <v>5</v>
      </c>
      <c r="B12" s="22"/>
      <c r="C12" s="22"/>
      <c r="D12" s="22"/>
      <c r="E12" s="22"/>
      <c r="F12" s="22"/>
      <c r="G12" s="23"/>
      <c r="H12" s="24"/>
      <c r="I12" s="25"/>
    </row>
    <row r="13" spans="1:9" x14ac:dyDescent="0.25">
      <c r="A13" s="21" t="s">
        <v>6</v>
      </c>
      <c r="B13" s="22"/>
      <c r="C13" s="22"/>
      <c r="D13" s="22"/>
      <c r="E13" s="22"/>
      <c r="F13" s="22"/>
      <c r="G13" s="23"/>
      <c r="H13" s="24">
        <v>1114.22</v>
      </c>
      <c r="I13" s="25"/>
    </row>
    <row r="14" spans="1:9" x14ac:dyDescent="0.25">
      <c r="A14" s="51" t="s">
        <v>7</v>
      </c>
      <c r="B14" s="52"/>
      <c r="C14" s="52"/>
      <c r="D14" s="52"/>
      <c r="E14" s="52"/>
      <c r="F14" s="52"/>
      <c r="G14" s="53"/>
      <c r="H14" s="24"/>
      <c r="I14" s="25"/>
    </row>
    <row r="15" spans="1:9" x14ac:dyDescent="0.25">
      <c r="A15" s="51"/>
      <c r="B15" s="52"/>
      <c r="C15" s="52"/>
      <c r="D15" s="52"/>
      <c r="E15" s="52"/>
      <c r="F15" s="52"/>
      <c r="G15" s="53"/>
      <c r="H15" s="24"/>
      <c r="I15" s="25"/>
    </row>
    <row r="16" spans="1:9" x14ac:dyDescent="0.25">
      <c r="A16" s="21" t="s">
        <v>8</v>
      </c>
      <c r="B16" s="22"/>
      <c r="C16" s="22"/>
      <c r="D16" s="22"/>
      <c r="E16" s="22"/>
      <c r="F16" s="22"/>
      <c r="G16" s="23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23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56"/>
      <c r="H18" s="24"/>
      <c r="I18" s="25"/>
    </row>
    <row r="19" spans="1:9" x14ac:dyDescent="0.25">
      <c r="A19" s="21" t="s">
        <v>52</v>
      </c>
      <c r="B19" s="22"/>
      <c r="C19" s="22"/>
      <c r="D19" s="22"/>
      <c r="E19" s="22"/>
      <c r="F19" s="22"/>
      <c r="G19" s="23"/>
      <c r="H19" s="7">
        <v>1836</v>
      </c>
      <c r="I19" s="8"/>
    </row>
    <row r="20" spans="1:9" x14ac:dyDescent="0.25">
      <c r="A20" s="26" t="s">
        <v>11</v>
      </c>
      <c r="B20" s="27"/>
      <c r="C20" s="27"/>
      <c r="D20" s="27"/>
      <c r="E20" s="27"/>
      <c r="F20" s="27"/>
      <c r="G20" s="28"/>
      <c r="H20" s="7">
        <v>2846.06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8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8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8"/>
      <c r="H23" s="7">
        <v>18233.52</v>
      </c>
      <c r="I23" s="8"/>
    </row>
    <row r="24" spans="1:9" x14ac:dyDescent="0.25">
      <c r="A24" s="26" t="s">
        <v>50</v>
      </c>
      <c r="B24" s="27"/>
      <c r="C24" s="27"/>
      <c r="D24" s="27"/>
      <c r="E24" s="27"/>
      <c r="F24" s="27"/>
      <c r="G24" s="28"/>
      <c r="H24" s="29">
        <v>63424.05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8"/>
      <c r="H25" s="297">
        <v>19471.18</v>
      </c>
      <c r="I25" s="29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1"/>
      <c r="H26" s="72">
        <v>1534.52</v>
      </c>
      <c r="I26" s="73"/>
    </row>
    <row r="27" spans="1:9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36">
        <v>101486.39</v>
      </c>
      <c r="I27" s="163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11"/>
      <c r="I28" s="13"/>
    </row>
    <row r="29" spans="1:9" ht="15.75" thickBot="1" x14ac:dyDescent="0.3">
      <c r="A29" s="59" t="s">
        <v>140</v>
      </c>
      <c r="B29" s="60"/>
      <c r="C29" s="60"/>
      <c r="D29" s="60"/>
      <c r="E29" s="60"/>
      <c r="F29" s="60"/>
      <c r="G29" s="61"/>
      <c r="H29" s="62">
        <f>H30</f>
        <v>0</v>
      </c>
      <c r="I29" s="63"/>
    </row>
    <row r="30" spans="1:9" x14ac:dyDescent="0.25">
      <c r="A30" s="38" t="s">
        <v>75</v>
      </c>
      <c r="B30" s="39"/>
      <c r="C30" s="39"/>
      <c r="D30" s="39"/>
      <c r="E30" s="39"/>
      <c r="F30" s="39"/>
      <c r="G30" s="40"/>
      <c r="H30" s="120"/>
      <c r="I30" s="121"/>
    </row>
    <row r="31" spans="1:9" ht="15.75" thickBot="1" x14ac:dyDescent="0.3">
      <c r="A31" s="194"/>
      <c r="B31" s="195"/>
      <c r="C31" s="195"/>
      <c r="D31" s="195"/>
      <c r="E31" s="195"/>
      <c r="F31" s="195"/>
      <c r="G31" s="196"/>
      <c r="H31" s="164"/>
      <c r="I31" s="165"/>
    </row>
    <row r="32" spans="1:9" x14ac:dyDescent="0.25">
      <c r="A32" s="178" t="s">
        <v>81</v>
      </c>
      <c r="B32" s="179"/>
      <c r="C32" s="179"/>
      <c r="D32" s="179"/>
      <c r="E32" s="179"/>
      <c r="F32" s="179"/>
      <c r="G32" s="180"/>
      <c r="H32" s="91">
        <v>8201.7000000000007</v>
      </c>
      <c r="I32" s="92"/>
    </row>
    <row r="33" spans="1:9" ht="15.75" thickBot="1" x14ac:dyDescent="0.3">
      <c r="A33" s="190" t="s">
        <v>82</v>
      </c>
      <c r="B33" s="191"/>
      <c r="C33" s="191"/>
      <c r="D33" s="191"/>
      <c r="E33" s="191"/>
      <c r="F33" s="191"/>
      <c r="G33" s="264"/>
      <c r="H33" s="192">
        <v>4379.46</v>
      </c>
      <c r="I33" s="193"/>
    </row>
    <row r="34" spans="1:9" ht="15.75" thickBot="1" x14ac:dyDescent="0.3">
      <c r="A34" s="98"/>
      <c r="B34" s="99"/>
      <c r="C34" s="99"/>
      <c r="D34" s="99"/>
      <c r="E34" s="99"/>
      <c r="F34" s="99"/>
      <c r="G34" s="100"/>
      <c r="H34" s="101"/>
      <c r="I34" s="102"/>
    </row>
    <row r="35" spans="1:9" ht="15.75" thickBot="1" x14ac:dyDescent="0.3">
      <c r="A35" s="59" t="s">
        <v>14</v>
      </c>
      <c r="B35" s="60"/>
      <c r="C35" s="60"/>
      <c r="D35" s="60"/>
      <c r="E35" s="60"/>
      <c r="F35" s="60"/>
      <c r="G35" s="61"/>
      <c r="H35" s="62">
        <f>H9+H29</f>
        <v>108459.55</v>
      </c>
      <c r="I35" s="63"/>
    </row>
    <row r="36" spans="1:9" x14ac:dyDescent="0.25">
      <c r="A36" s="64"/>
      <c r="B36" s="65"/>
      <c r="C36" s="65"/>
      <c r="D36" s="65"/>
      <c r="E36" s="65"/>
      <c r="F36" s="65"/>
      <c r="G36" s="66"/>
      <c r="H36" s="120"/>
      <c r="I36" s="121"/>
    </row>
    <row r="37" spans="1:9" x14ac:dyDescent="0.25">
      <c r="A37" s="16" t="s">
        <v>79</v>
      </c>
      <c r="B37" s="17"/>
      <c r="C37" s="17"/>
      <c r="D37" s="17"/>
      <c r="E37" s="17"/>
      <c r="F37" s="17"/>
      <c r="G37" s="18"/>
      <c r="H37" s="46">
        <f>H4+H9-H27</f>
        <v>178687.14999999997</v>
      </c>
      <c r="I37" s="32"/>
    </row>
    <row r="38" spans="1:9" x14ac:dyDescent="0.25">
      <c r="A38" s="16" t="s">
        <v>120</v>
      </c>
      <c r="B38" s="17"/>
      <c r="C38" s="17"/>
      <c r="D38" s="17"/>
      <c r="E38" s="17"/>
      <c r="F38" s="17"/>
      <c r="G38" s="18"/>
      <c r="H38" s="111">
        <f>H29+H6-H7</f>
        <v>44689</v>
      </c>
      <c r="I38" s="112"/>
    </row>
    <row r="39" spans="1:9" x14ac:dyDescent="0.25">
      <c r="A39" s="157" t="s">
        <v>104</v>
      </c>
      <c r="B39" s="17"/>
      <c r="C39" s="17"/>
      <c r="D39" s="17"/>
      <c r="E39" s="17"/>
      <c r="F39" s="17"/>
      <c r="G39" s="17"/>
      <c r="H39" s="46">
        <f>H32-H33</f>
        <v>3822.2400000000007</v>
      </c>
      <c r="I39" s="47"/>
    </row>
    <row r="40" spans="1:9" x14ac:dyDescent="0.25">
      <c r="A40" s="113"/>
      <c r="B40" s="166"/>
      <c r="C40" s="166"/>
      <c r="D40" s="166"/>
      <c r="E40" s="166"/>
      <c r="F40" s="166"/>
      <c r="G40" s="114"/>
      <c r="H40" s="113"/>
      <c r="I40" s="114"/>
    </row>
    <row r="41" spans="1:9" x14ac:dyDescent="0.25">
      <c r="A41" s="21" t="s">
        <v>15</v>
      </c>
      <c r="B41" s="22"/>
      <c r="C41" s="22"/>
      <c r="D41" s="22"/>
      <c r="E41" s="22"/>
      <c r="F41" s="22"/>
      <c r="G41" s="23"/>
      <c r="H41" s="24"/>
      <c r="I41" s="25"/>
    </row>
    <row r="42" spans="1:9" x14ac:dyDescent="0.25">
      <c r="A42" s="26" t="s">
        <v>16</v>
      </c>
      <c r="B42" s="27"/>
      <c r="C42" s="27"/>
      <c r="D42" s="27"/>
      <c r="E42" s="27"/>
      <c r="F42" s="27"/>
      <c r="G42" s="28"/>
      <c r="H42" s="46">
        <v>13.5</v>
      </c>
      <c r="I42" s="47"/>
    </row>
    <row r="43" spans="1:9" ht="15.75" thickBot="1" x14ac:dyDescent="0.3">
      <c r="A43" s="83" t="s">
        <v>54</v>
      </c>
      <c r="B43" s="84"/>
      <c r="C43" s="84"/>
      <c r="D43" s="84"/>
      <c r="E43" s="84"/>
      <c r="F43" s="84"/>
      <c r="G43" s="85"/>
      <c r="H43" s="123">
        <f>(H9/H27+H32/H33)*H42</f>
        <v>39.709918337991795</v>
      </c>
      <c r="I43" s="124"/>
    </row>
    <row r="46" spans="1:9" x14ac:dyDescent="0.25">
      <c r="A46" s="77" t="s">
        <v>19</v>
      </c>
      <c r="B46" s="77"/>
      <c r="C46" s="77"/>
      <c r="G46" s="77" t="s">
        <v>20</v>
      </c>
      <c r="H46" s="77"/>
      <c r="I46" s="77"/>
    </row>
  </sheetData>
  <mergeCells count="84">
    <mergeCell ref="A40:G40"/>
    <mergeCell ref="H40:I40"/>
    <mergeCell ref="A39:G39"/>
    <mergeCell ref="H39:I39"/>
    <mergeCell ref="A46:C46"/>
    <mergeCell ref="G46:I46"/>
    <mergeCell ref="A41:G41"/>
    <mergeCell ref="H41:I41"/>
    <mergeCell ref="A42:G42"/>
    <mergeCell ref="H42:I42"/>
    <mergeCell ref="A43:G43"/>
    <mergeCell ref="H43:I43"/>
    <mergeCell ref="A36:G36"/>
    <mergeCell ref="H36:I36"/>
    <mergeCell ref="A37:G37"/>
    <mergeCell ref="H37:I37"/>
    <mergeCell ref="A38:G38"/>
    <mergeCell ref="H38:I38"/>
    <mergeCell ref="A28:G28"/>
    <mergeCell ref="H28:I28"/>
    <mergeCell ref="A29:G29"/>
    <mergeCell ref="H29:I29"/>
    <mergeCell ref="A35:G35"/>
    <mergeCell ref="H35:I35"/>
    <mergeCell ref="A32:G32"/>
    <mergeCell ref="H32:I32"/>
    <mergeCell ref="A33:G33"/>
    <mergeCell ref="H33:I33"/>
    <mergeCell ref="A31:G31"/>
    <mergeCell ref="H31:I31"/>
    <mergeCell ref="A34:G34"/>
    <mergeCell ref="H34:I34"/>
    <mergeCell ref="A25:G25"/>
    <mergeCell ref="H25:I25"/>
    <mergeCell ref="A26:G26"/>
    <mergeCell ref="H26:I26"/>
    <mergeCell ref="A27:G27"/>
    <mergeCell ref="H27:I27"/>
    <mergeCell ref="A18:G18"/>
    <mergeCell ref="H18:I18"/>
    <mergeCell ref="A19:G19"/>
    <mergeCell ref="H19:I19"/>
    <mergeCell ref="A30:G30"/>
    <mergeCell ref="H30:I30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14:G15"/>
    <mergeCell ref="H14:I15"/>
    <mergeCell ref="A16:G16"/>
    <mergeCell ref="H16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L45" sqref="L45"/>
    </sheetView>
  </sheetViews>
  <sheetFormatPr defaultRowHeight="15" x14ac:dyDescent="0.25"/>
  <sheetData>
    <row r="1" spans="1:9" ht="18.75" x14ac:dyDescent="0.3">
      <c r="A1" s="9" t="s">
        <v>73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4" t="s">
        <v>2</v>
      </c>
      <c r="I3" s="15"/>
    </row>
    <row r="4" spans="1:9" x14ac:dyDescent="0.25">
      <c r="A4" s="178" t="s">
        <v>77</v>
      </c>
      <c r="B4" s="179"/>
      <c r="C4" s="179"/>
      <c r="D4" s="179"/>
      <c r="E4" s="179"/>
      <c r="F4" s="179"/>
      <c r="G4" s="180"/>
      <c r="H4" s="184">
        <v>84957.64</v>
      </c>
      <c r="I4" s="181"/>
    </row>
    <row r="5" spans="1:9" x14ac:dyDescent="0.25">
      <c r="A5" s="31"/>
      <c r="B5" s="122"/>
      <c r="C5" s="122"/>
      <c r="D5" s="122"/>
      <c r="E5" s="122"/>
      <c r="F5" s="122"/>
      <c r="G5" s="32"/>
      <c r="H5" s="29"/>
      <c r="I5" s="30"/>
    </row>
    <row r="6" spans="1:9" x14ac:dyDescent="0.25">
      <c r="A6" s="74" t="s">
        <v>150</v>
      </c>
      <c r="B6" s="75"/>
      <c r="C6" s="75"/>
      <c r="D6" s="75"/>
      <c r="E6" s="75"/>
      <c r="F6" s="75"/>
      <c r="G6" s="76"/>
      <c r="H6" s="46">
        <v>206275</v>
      </c>
      <c r="I6" s="47"/>
    </row>
    <row r="7" spans="1:9" x14ac:dyDescent="0.25">
      <c r="A7" s="21" t="s">
        <v>53</v>
      </c>
      <c r="B7" s="22"/>
      <c r="C7" s="22"/>
      <c r="D7" s="22"/>
      <c r="E7" s="22"/>
      <c r="F7" s="22"/>
      <c r="G7" s="23"/>
      <c r="H7" s="7">
        <v>95640</v>
      </c>
      <c r="I7" s="8"/>
    </row>
    <row r="8" spans="1:9" ht="15.75" thickBot="1" x14ac:dyDescent="0.3">
      <c r="A8" s="21"/>
      <c r="B8" s="22"/>
      <c r="C8" s="22"/>
      <c r="D8" s="22"/>
      <c r="E8" s="22"/>
      <c r="F8" s="22"/>
      <c r="G8" s="23"/>
      <c r="H8" s="24"/>
      <c r="I8" s="25"/>
    </row>
    <row r="9" spans="1:9" ht="15.75" thickBot="1" x14ac:dyDescent="0.3">
      <c r="A9" s="33" t="s">
        <v>64</v>
      </c>
      <c r="B9" s="34"/>
      <c r="C9" s="34"/>
      <c r="D9" s="34"/>
      <c r="E9" s="34"/>
      <c r="F9" s="34"/>
      <c r="G9" s="35"/>
      <c r="H9" s="36">
        <f>H10+H11+H12+H13+H14+H16+H17+H18+H32+H20+H21+H22+H23+H24+H25+H26+H19</f>
        <v>87727.040000000008</v>
      </c>
      <c r="I9" s="147"/>
    </row>
    <row r="10" spans="1:9" x14ac:dyDescent="0.25">
      <c r="A10" s="38" t="s">
        <v>3</v>
      </c>
      <c r="B10" s="39"/>
      <c r="C10" s="39"/>
      <c r="D10" s="39"/>
      <c r="E10" s="39"/>
      <c r="F10" s="39"/>
      <c r="G10" s="40"/>
      <c r="H10" s="41">
        <v>2665</v>
      </c>
      <c r="I10" s="42"/>
    </row>
    <row r="11" spans="1:9" x14ac:dyDescent="0.25">
      <c r="A11" s="21" t="s">
        <v>4</v>
      </c>
      <c r="B11" s="22"/>
      <c r="C11" s="22"/>
      <c r="D11" s="22"/>
      <c r="E11" s="22"/>
      <c r="F11" s="22"/>
      <c r="G11" s="23"/>
      <c r="H11" s="24"/>
      <c r="I11" s="25"/>
    </row>
    <row r="12" spans="1:9" x14ac:dyDescent="0.25">
      <c r="A12" s="21" t="s">
        <v>5</v>
      </c>
      <c r="B12" s="22"/>
      <c r="C12" s="22"/>
      <c r="D12" s="22"/>
      <c r="E12" s="22"/>
      <c r="F12" s="22"/>
      <c r="G12" s="23"/>
      <c r="H12" s="24"/>
      <c r="I12" s="25"/>
    </row>
    <row r="13" spans="1:9" x14ac:dyDescent="0.25">
      <c r="A13" s="21" t="s">
        <v>6</v>
      </c>
      <c r="B13" s="22"/>
      <c r="C13" s="22"/>
      <c r="D13" s="22"/>
      <c r="E13" s="22"/>
      <c r="F13" s="22"/>
      <c r="G13" s="23"/>
      <c r="H13" s="24">
        <v>1114.22</v>
      </c>
      <c r="I13" s="25"/>
    </row>
    <row r="14" spans="1:9" x14ac:dyDescent="0.25">
      <c r="A14" s="51" t="s">
        <v>7</v>
      </c>
      <c r="B14" s="52"/>
      <c r="C14" s="52"/>
      <c r="D14" s="52"/>
      <c r="E14" s="52"/>
      <c r="F14" s="52"/>
      <c r="G14" s="53"/>
      <c r="H14" s="24"/>
      <c r="I14" s="25"/>
    </row>
    <row r="15" spans="1:9" x14ac:dyDescent="0.25">
      <c r="A15" s="51"/>
      <c r="B15" s="52"/>
      <c r="C15" s="52"/>
      <c r="D15" s="52"/>
      <c r="E15" s="52"/>
      <c r="F15" s="52"/>
      <c r="G15" s="53"/>
      <c r="H15" s="24"/>
      <c r="I15" s="25"/>
    </row>
    <row r="16" spans="1:9" x14ac:dyDescent="0.25">
      <c r="A16" s="21" t="s">
        <v>8</v>
      </c>
      <c r="B16" s="22"/>
      <c r="C16" s="22"/>
      <c r="D16" s="22"/>
      <c r="E16" s="22"/>
      <c r="F16" s="22"/>
      <c r="G16" s="23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23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56"/>
      <c r="H18" s="24"/>
      <c r="I18" s="25"/>
    </row>
    <row r="19" spans="1:9" x14ac:dyDescent="0.25">
      <c r="A19" s="21" t="s">
        <v>52</v>
      </c>
      <c r="B19" s="22"/>
      <c r="C19" s="22"/>
      <c r="D19" s="22"/>
      <c r="E19" s="22"/>
      <c r="F19" s="22"/>
      <c r="G19" s="23"/>
      <c r="H19" s="7">
        <v>1224</v>
      </c>
      <c r="I19" s="8"/>
    </row>
    <row r="20" spans="1:9" x14ac:dyDescent="0.25">
      <c r="A20" s="26" t="s">
        <v>11</v>
      </c>
      <c r="B20" s="27"/>
      <c r="C20" s="27"/>
      <c r="D20" s="27"/>
      <c r="E20" s="27"/>
      <c r="F20" s="27"/>
      <c r="G20" s="28"/>
      <c r="H20" s="7">
        <v>3925.6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8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8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8"/>
      <c r="H23" s="7">
        <v>13930.65</v>
      </c>
      <c r="I23" s="8"/>
    </row>
    <row r="24" spans="1:9" x14ac:dyDescent="0.25">
      <c r="A24" s="26" t="s">
        <v>50</v>
      </c>
      <c r="B24" s="27"/>
      <c r="C24" s="27"/>
      <c r="D24" s="27"/>
      <c r="E24" s="27"/>
      <c r="F24" s="27"/>
      <c r="G24" s="28"/>
      <c r="H24" s="29">
        <v>48456.81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8"/>
      <c r="H25" s="57">
        <v>14876.24</v>
      </c>
      <c r="I25" s="5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1"/>
      <c r="H26" s="72">
        <v>1534.52</v>
      </c>
      <c r="I26" s="73"/>
    </row>
    <row r="27" spans="1:9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36">
        <v>99606.1</v>
      </c>
      <c r="I27" s="163"/>
    </row>
    <row r="28" spans="1:9" ht="15.75" thickBot="1" x14ac:dyDescent="0.3">
      <c r="A28" s="126"/>
      <c r="B28" s="127"/>
      <c r="C28" s="127"/>
      <c r="D28" s="127"/>
      <c r="E28" s="127"/>
      <c r="F28" s="127"/>
      <c r="G28" s="128"/>
      <c r="H28" s="11"/>
      <c r="I28" s="13"/>
    </row>
    <row r="29" spans="1:9" ht="15.75" thickBot="1" x14ac:dyDescent="0.3">
      <c r="A29" s="59" t="s">
        <v>66</v>
      </c>
      <c r="B29" s="60"/>
      <c r="C29" s="60"/>
      <c r="D29" s="60"/>
      <c r="E29" s="60"/>
      <c r="F29" s="60"/>
      <c r="G29" s="61"/>
      <c r="H29" s="62">
        <f>H31+H33+H34</f>
        <v>8137</v>
      </c>
      <c r="I29" s="63"/>
    </row>
    <row r="30" spans="1:9" x14ac:dyDescent="0.25">
      <c r="A30" s="88" t="s">
        <v>142</v>
      </c>
      <c r="B30" s="89"/>
      <c r="C30" s="89"/>
      <c r="D30" s="89"/>
      <c r="E30" s="89"/>
      <c r="F30" s="89"/>
      <c r="G30" s="90"/>
      <c r="H30" s="111"/>
      <c r="I30" s="112"/>
    </row>
    <row r="31" spans="1:9" x14ac:dyDescent="0.25">
      <c r="A31" s="4" t="s">
        <v>112</v>
      </c>
      <c r="B31" s="5"/>
      <c r="C31" s="5"/>
      <c r="D31" s="5"/>
      <c r="E31" s="5"/>
      <c r="F31" s="5"/>
      <c r="G31" s="6"/>
      <c r="H31" s="93">
        <v>4606</v>
      </c>
      <c r="I31" s="94"/>
    </row>
    <row r="32" spans="1:9" x14ac:dyDescent="0.25">
      <c r="A32" s="26" t="s">
        <v>141</v>
      </c>
      <c r="B32" s="27"/>
      <c r="C32" s="27"/>
      <c r="D32" s="27"/>
      <c r="E32" s="27"/>
      <c r="F32" s="27"/>
      <c r="G32" s="28"/>
      <c r="H32" s="29"/>
      <c r="I32" s="30"/>
    </row>
    <row r="33" spans="1:9" x14ac:dyDescent="0.25">
      <c r="A33" s="26" t="s">
        <v>151</v>
      </c>
      <c r="B33" s="27"/>
      <c r="C33" s="27"/>
      <c r="D33" s="27"/>
      <c r="E33" s="27"/>
      <c r="F33" s="27"/>
      <c r="G33" s="28"/>
      <c r="H33" s="182">
        <v>2725</v>
      </c>
      <c r="I33" s="183"/>
    </row>
    <row r="34" spans="1:9" x14ac:dyDescent="0.25">
      <c r="A34" s="26" t="s">
        <v>137</v>
      </c>
      <c r="B34" s="27"/>
      <c r="C34" s="27"/>
      <c r="D34" s="27"/>
      <c r="E34" s="27"/>
      <c r="F34" s="27"/>
      <c r="G34" s="28"/>
      <c r="H34" s="7">
        <v>806</v>
      </c>
      <c r="I34" s="8"/>
    </row>
    <row r="35" spans="1:9" ht="15.75" thickBot="1" x14ac:dyDescent="0.3">
      <c r="A35" s="161"/>
      <c r="B35" s="162"/>
      <c r="C35" s="162"/>
      <c r="D35" s="162"/>
      <c r="E35" s="162"/>
      <c r="F35" s="162"/>
      <c r="G35" s="320"/>
      <c r="H35" s="210"/>
      <c r="I35" s="211"/>
    </row>
    <row r="36" spans="1:9" x14ac:dyDescent="0.25">
      <c r="A36" s="178" t="s">
        <v>81</v>
      </c>
      <c r="B36" s="179"/>
      <c r="C36" s="179"/>
      <c r="D36" s="179"/>
      <c r="E36" s="179"/>
      <c r="F36" s="179"/>
      <c r="G36" s="180"/>
      <c r="H36" s="91">
        <v>9773.1</v>
      </c>
      <c r="I36" s="92"/>
    </row>
    <row r="37" spans="1:9" ht="15.75" thickBot="1" x14ac:dyDescent="0.3">
      <c r="A37" s="190" t="s">
        <v>82</v>
      </c>
      <c r="B37" s="191"/>
      <c r="C37" s="191"/>
      <c r="D37" s="191"/>
      <c r="E37" s="191"/>
      <c r="F37" s="191"/>
      <c r="G37" s="264"/>
      <c r="H37" s="192">
        <v>4855.45</v>
      </c>
      <c r="I37" s="193"/>
    </row>
    <row r="38" spans="1:9" ht="15.75" thickBot="1" x14ac:dyDescent="0.3">
      <c r="A38" s="69"/>
      <c r="B38" s="70"/>
      <c r="C38" s="70"/>
      <c r="D38" s="70"/>
      <c r="E38" s="70"/>
      <c r="F38" s="70"/>
      <c r="G38" s="71"/>
      <c r="H38" s="301"/>
      <c r="I38" s="302"/>
    </row>
    <row r="39" spans="1:9" ht="15.75" thickBot="1" x14ac:dyDescent="0.3">
      <c r="A39" s="59" t="s">
        <v>14</v>
      </c>
      <c r="B39" s="60"/>
      <c r="C39" s="60"/>
      <c r="D39" s="60"/>
      <c r="E39" s="60"/>
      <c r="F39" s="60"/>
      <c r="G39" s="61"/>
      <c r="H39" s="62">
        <v>0</v>
      </c>
      <c r="I39" s="63"/>
    </row>
    <row r="40" spans="1:9" x14ac:dyDescent="0.25">
      <c r="A40" s="64"/>
      <c r="B40" s="65"/>
      <c r="C40" s="65"/>
      <c r="D40" s="65"/>
      <c r="E40" s="65"/>
      <c r="F40" s="65"/>
      <c r="G40" s="66"/>
      <c r="H40" s="120"/>
      <c r="I40" s="121"/>
    </row>
    <row r="41" spans="1:9" x14ac:dyDescent="0.25">
      <c r="A41" s="16" t="s">
        <v>152</v>
      </c>
      <c r="B41" s="17"/>
      <c r="C41" s="17"/>
      <c r="D41" s="17"/>
      <c r="E41" s="17"/>
      <c r="F41" s="17"/>
      <c r="G41" s="18"/>
      <c r="H41" s="46">
        <f>H4+H9-H27</f>
        <v>73078.579999999987</v>
      </c>
      <c r="I41" s="32"/>
    </row>
    <row r="42" spans="1:9" x14ac:dyDescent="0.25">
      <c r="A42" s="16" t="s">
        <v>69</v>
      </c>
      <c r="B42" s="17"/>
      <c r="C42" s="17"/>
      <c r="D42" s="17"/>
      <c r="E42" s="17"/>
      <c r="F42" s="17"/>
      <c r="G42" s="18"/>
      <c r="H42" s="111">
        <f>H6+H7-H29</f>
        <v>293778</v>
      </c>
      <c r="I42" s="112"/>
    </row>
    <row r="43" spans="1:9" x14ac:dyDescent="0.25">
      <c r="A43" s="157" t="s">
        <v>104</v>
      </c>
      <c r="B43" s="17"/>
      <c r="C43" s="17"/>
      <c r="D43" s="17"/>
      <c r="E43" s="17"/>
      <c r="F43" s="17"/>
      <c r="G43" s="17"/>
      <c r="H43" s="46">
        <f>H36-H37</f>
        <v>4917.6500000000005</v>
      </c>
      <c r="I43" s="47"/>
    </row>
    <row r="44" spans="1:9" x14ac:dyDescent="0.25">
      <c r="A44" s="113"/>
      <c r="B44" s="166"/>
      <c r="C44" s="166"/>
      <c r="D44" s="166"/>
      <c r="E44" s="166"/>
      <c r="F44" s="166"/>
      <c r="G44" s="114"/>
      <c r="H44" s="113"/>
      <c r="I44" s="114"/>
    </row>
    <row r="45" spans="1:9" x14ac:dyDescent="0.25">
      <c r="A45" s="21" t="s">
        <v>15</v>
      </c>
      <c r="B45" s="22"/>
      <c r="C45" s="22"/>
      <c r="D45" s="22"/>
      <c r="E45" s="22"/>
      <c r="F45" s="22"/>
      <c r="G45" s="23"/>
      <c r="H45" s="24"/>
      <c r="I45" s="25"/>
    </row>
    <row r="46" spans="1:9" x14ac:dyDescent="0.25">
      <c r="A46" s="26" t="s">
        <v>16</v>
      </c>
      <c r="B46" s="27"/>
      <c r="C46" s="27"/>
      <c r="D46" s="27"/>
      <c r="E46" s="27"/>
      <c r="F46" s="27"/>
      <c r="G46" s="28"/>
      <c r="H46" s="46">
        <v>11.5</v>
      </c>
      <c r="I46" s="47"/>
    </row>
    <row r="47" spans="1:9" ht="15.75" thickBot="1" x14ac:dyDescent="0.3">
      <c r="A47" s="83" t="s">
        <v>54</v>
      </c>
      <c r="B47" s="84"/>
      <c r="C47" s="84"/>
      <c r="D47" s="84"/>
      <c r="E47" s="84"/>
      <c r="F47" s="84"/>
      <c r="G47" s="85"/>
      <c r="H47" s="123">
        <f>(H36/H37+H9/H27)*H46</f>
        <v>33.27582477634477</v>
      </c>
      <c r="I47" s="124"/>
    </row>
    <row r="50" spans="1:9" x14ac:dyDescent="0.25">
      <c r="A50" s="77" t="s">
        <v>19</v>
      </c>
      <c r="B50" s="77"/>
      <c r="C50" s="77"/>
      <c r="G50" s="77" t="s">
        <v>20</v>
      </c>
      <c r="H50" s="77"/>
      <c r="I50" s="77"/>
    </row>
  </sheetData>
  <mergeCells count="92">
    <mergeCell ref="A41:G41"/>
    <mergeCell ref="H41:I41"/>
    <mergeCell ref="A42:G42"/>
    <mergeCell ref="H42:I42"/>
    <mergeCell ref="A44:G44"/>
    <mergeCell ref="H44:I44"/>
    <mergeCell ref="A43:G43"/>
    <mergeCell ref="H43:I43"/>
    <mergeCell ref="A50:C50"/>
    <mergeCell ref="G50:I50"/>
    <mergeCell ref="A45:G45"/>
    <mergeCell ref="H45:I45"/>
    <mergeCell ref="A46:G46"/>
    <mergeCell ref="H46:I46"/>
    <mergeCell ref="A47:G47"/>
    <mergeCell ref="H47:I47"/>
    <mergeCell ref="A40:G40"/>
    <mergeCell ref="H40:I40"/>
    <mergeCell ref="A31:G31"/>
    <mergeCell ref="H31:I31"/>
    <mergeCell ref="A33:G33"/>
    <mergeCell ref="H33:I33"/>
    <mergeCell ref="A34:G34"/>
    <mergeCell ref="H34:I34"/>
    <mergeCell ref="A35:G35"/>
    <mergeCell ref="H35:I35"/>
    <mergeCell ref="A37:G37"/>
    <mergeCell ref="H37:I37"/>
    <mergeCell ref="A38:G38"/>
    <mergeCell ref="H38:I38"/>
    <mergeCell ref="A28:G28"/>
    <mergeCell ref="H28:I28"/>
    <mergeCell ref="A29:G29"/>
    <mergeCell ref="H29:I29"/>
    <mergeCell ref="A39:G39"/>
    <mergeCell ref="H39:I39"/>
    <mergeCell ref="A30:G30"/>
    <mergeCell ref="H30:I30"/>
    <mergeCell ref="A36:G36"/>
    <mergeCell ref="H36:I36"/>
    <mergeCell ref="A25:G25"/>
    <mergeCell ref="H25:I25"/>
    <mergeCell ref="A26:G26"/>
    <mergeCell ref="H26:I26"/>
    <mergeCell ref="A27:G27"/>
    <mergeCell ref="H27:I27"/>
    <mergeCell ref="A18:G18"/>
    <mergeCell ref="H18:I18"/>
    <mergeCell ref="A19:G19"/>
    <mergeCell ref="H19:I19"/>
    <mergeCell ref="A32:G32"/>
    <mergeCell ref="H32:I32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14:G15"/>
    <mergeCell ref="H14:I15"/>
    <mergeCell ref="A16:G16"/>
    <mergeCell ref="H16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35433070866141736" header="0.31496062992125984" footer="0.31496062992125984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0" workbookViewId="0">
      <selection activeCell="N12" sqref="N12:N13"/>
    </sheetView>
  </sheetViews>
  <sheetFormatPr defaultRowHeight="15" x14ac:dyDescent="0.25"/>
  <sheetData>
    <row r="1" spans="1:9" ht="18.75" x14ac:dyDescent="0.3">
      <c r="A1" s="9" t="s">
        <v>74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54" t="s">
        <v>2</v>
      </c>
      <c r="I3" s="155"/>
    </row>
    <row r="4" spans="1:9" x14ac:dyDescent="0.25">
      <c r="A4" s="178" t="s">
        <v>145</v>
      </c>
      <c r="B4" s="179"/>
      <c r="C4" s="179"/>
      <c r="D4" s="179"/>
      <c r="E4" s="179"/>
      <c r="F4" s="179"/>
      <c r="G4" s="180"/>
      <c r="H4" s="31">
        <v>174224.41</v>
      </c>
      <c r="I4" s="32"/>
    </row>
    <row r="5" spans="1:9" x14ac:dyDescent="0.25">
      <c r="A5" s="31"/>
      <c r="B5" s="122"/>
      <c r="C5" s="122"/>
      <c r="D5" s="122"/>
      <c r="E5" s="122"/>
      <c r="F5" s="122"/>
      <c r="G5" s="32"/>
      <c r="H5" s="29"/>
      <c r="I5" s="30"/>
    </row>
    <row r="6" spans="1:9" x14ac:dyDescent="0.25">
      <c r="A6" s="74" t="s">
        <v>146</v>
      </c>
      <c r="B6" s="75"/>
      <c r="C6" s="75"/>
      <c r="D6" s="75"/>
      <c r="E6" s="75"/>
      <c r="F6" s="75"/>
      <c r="G6" s="76"/>
      <c r="H6" s="46">
        <v>135618.4</v>
      </c>
      <c r="I6" s="47"/>
    </row>
    <row r="7" spans="1:9" x14ac:dyDescent="0.25">
      <c r="A7" s="21" t="s">
        <v>33</v>
      </c>
      <c r="B7" s="22"/>
      <c r="C7" s="22"/>
      <c r="D7" s="22"/>
      <c r="E7" s="22"/>
      <c r="F7" s="22"/>
      <c r="G7" s="23"/>
      <c r="H7" s="93">
        <v>16981.150000000001</v>
      </c>
      <c r="I7" s="94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93">
        <v>3360</v>
      </c>
      <c r="I8" s="94"/>
    </row>
    <row r="9" spans="1:9" ht="15.75" thickBot="1" x14ac:dyDescent="0.3">
      <c r="A9" s="31"/>
      <c r="B9" s="122"/>
      <c r="C9" s="122"/>
      <c r="D9" s="122"/>
      <c r="E9" s="122"/>
      <c r="F9" s="122"/>
      <c r="G9" s="32"/>
      <c r="H9" s="46"/>
      <c r="I9" s="47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35"/>
      <c r="H10" s="36">
        <f>H11+H12+H13+H14+H15+H17+H18+H19+H31+H21+H22+H23+H24+H25+H26+H27+H20</f>
        <v>120815.09</v>
      </c>
      <c r="I10" s="147"/>
    </row>
    <row r="11" spans="1:9" x14ac:dyDescent="0.25">
      <c r="A11" s="38" t="s">
        <v>3</v>
      </c>
      <c r="B11" s="39"/>
      <c r="C11" s="39"/>
      <c r="D11" s="39"/>
      <c r="E11" s="39"/>
      <c r="F11" s="39"/>
      <c r="G11" s="40"/>
      <c r="H11" s="41">
        <v>9000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23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23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23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53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53"/>
      <c r="H16" s="24"/>
      <c r="I16" s="25"/>
    </row>
    <row r="17" spans="1:9" x14ac:dyDescent="0.25">
      <c r="A17" s="21" t="s">
        <v>8</v>
      </c>
      <c r="B17" s="22"/>
      <c r="C17" s="22"/>
      <c r="D17" s="22"/>
      <c r="E17" s="22"/>
      <c r="F17" s="22"/>
      <c r="G17" s="23"/>
      <c r="H17" s="24"/>
      <c r="I17" s="25"/>
    </row>
    <row r="18" spans="1:9" x14ac:dyDescent="0.25">
      <c r="A18" s="21" t="s">
        <v>9</v>
      </c>
      <c r="B18" s="22"/>
      <c r="C18" s="22"/>
      <c r="D18" s="22"/>
      <c r="E18" s="22"/>
      <c r="F18" s="22"/>
      <c r="G18" s="23"/>
      <c r="H18" s="24"/>
      <c r="I18" s="25"/>
    </row>
    <row r="19" spans="1:9" x14ac:dyDescent="0.25">
      <c r="A19" s="54" t="s">
        <v>0</v>
      </c>
      <c r="B19" s="55"/>
      <c r="C19" s="55"/>
      <c r="D19" s="55"/>
      <c r="E19" s="55"/>
      <c r="F19" s="55"/>
      <c r="G19" s="56"/>
      <c r="H19" s="24"/>
      <c r="I19" s="25"/>
    </row>
    <row r="20" spans="1:9" x14ac:dyDescent="0.25">
      <c r="A20" s="21" t="s">
        <v>52</v>
      </c>
      <c r="B20" s="22"/>
      <c r="C20" s="22"/>
      <c r="D20" s="22"/>
      <c r="E20" s="22"/>
      <c r="F20" s="22"/>
      <c r="G20" s="23"/>
      <c r="H20" s="7">
        <v>1302</v>
      </c>
      <c r="I20" s="8"/>
    </row>
    <row r="21" spans="1:9" x14ac:dyDescent="0.25">
      <c r="A21" s="26" t="s">
        <v>11</v>
      </c>
      <c r="B21" s="27"/>
      <c r="C21" s="27"/>
      <c r="D21" s="27"/>
      <c r="E21" s="27"/>
      <c r="F21" s="27"/>
      <c r="G21" s="28"/>
      <c r="H21" s="7">
        <v>3533.04</v>
      </c>
      <c r="I21" s="8"/>
    </row>
    <row r="22" spans="1:9" x14ac:dyDescent="0.25">
      <c r="A22" s="26" t="s">
        <v>17</v>
      </c>
      <c r="B22" s="27"/>
      <c r="C22" s="27"/>
      <c r="D22" s="27"/>
      <c r="E22" s="27"/>
      <c r="F22" s="27"/>
      <c r="G22" s="28"/>
      <c r="H22" s="29"/>
      <c r="I22" s="30"/>
    </row>
    <row r="23" spans="1:9" x14ac:dyDescent="0.25">
      <c r="A23" s="26" t="s">
        <v>18</v>
      </c>
      <c r="B23" s="27"/>
      <c r="C23" s="27"/>
      <c r="D23" s="27"/>
      <c r="E23" s="27"/>
      <c r="F23" s="27"/>
      <c r="G23" s="28"/>
      <c r="H23" s="57"/>
      <c r="I23" s="58"/>
    </row>
    <row r="24" spans="1:9" x14ac:dyDescent="0.25">
      <c r="A24" s="26" t="s">
        <v>12</v>
      </c>
      <c r="B24" s="27"/>
      <c r="C24" s="27"/>
      <c r="D24" s="27"/>
      <c r="E24" s="27"/>
      <c r="F24" s="27"/>
      <c r="G24" s="28"/>
      <c r="H24" s="7">
        <v>18810.939999999999</v>
      </c>
      <c r="I24" s="8"/>
    </row>
    <row r="25" spans="1:9" x14ac:dyDescent="0.25">
      <c r="A25" s="26" t="s">
        <v>50</v>
      </c>
      <c r="B25" s="27"/>
      <c r="C25" s="27"/>
      <c r="D25" s="27"/>
      <c r="E25" s="27"/>
      <c r="F25" s="27"/>
      <c r="G25" s="28"/>
      <c r="H25" s="29">
        <v>65432.57</v>
      </c>
      <c r="I25" s="30"/>
    </row>
    <row r="26" spans="1:9" x14ac:dyDescent="0.25">
      <c r="A26" s="26" t="s">
        <v>13</v>
      </c>
      <c r="B26" s="27"/>
      <c r="C26" s="27"/>
      <c r="D26" s="27"/>
      <c r="E26" s="27"/>
      <c r="F26" s="27"/>
      <c r="G26" s="28"/>
      <c r="H26" s="57">
        <v>20087.8</v>
      </c>
      <c r="I26" s="58"/>
    </row>
    <row r="27" spans="1:9" ht="15.75" thickBot="1" x14ac:dyDescent="0.3">
      <c r="A27" s="69" t="s">
        <v>49</v>
      </c>
      <c r="B27" s="70"/>
      <c r="C27" s="70"/>
      <c r="D27" s="70"/>
      <c r="E27" s="70"/>
      <c r="F27" s="70"/>
      <c r="G27" s="71"/>
      <c r="H27" s="72">
        <v>1534.52</v>
      </c>
      <c r="I27" s="73"/>
    </row>
    <row r="28" spans="1:9" ht="15.75" thickBot="1" x14ac:dyDescent="0.3">
      <c r="A28" s="33" t="s">
        <v>63</v>
      </c>
      <c r="B28" s="34"/>
      <c r="C28" s="34"/>
      <c r="D28" s="34"/>
      <c r="E28" s="34"/>
      <c r="F28" s="34"/>
      <c r="G28" s="35"/>
      <c r="H28" s="67">
        <v>86647.25</v>
      </c>
      <c r="I28" s="68"/>
    </row>
    <row r="29" spans="1:9" ht="15.75" thickBot="1" x14ac:dyDescent="0.3">
      <c r="A29" s="11"/>
      <c r="B29" s="12"/>
      <c r="C29" s="12"/>
      <c r="D29" s="12"/>
      <c r="E29" s="12"/>
      <c r="F29" s="12"/>
      <c r="G29" s="13"/>
      <c r="H29" s="11"/>
      <c r="I29" s="13"/>
    </row>
    <row r="30" spans="1:9" ht="15.75" thickBot="1" x14ac:dyDescent="0.3">
      <c r="A30" s="59" t="s">
        <v>143</v>
      </c>
      <c r="B30" s="60"/>
      <c r="C30" s="60"/>
      <c r="D30" s="60"/>
      <c r="E30" s="60"/>
      <c r="F30" s="60"/>
      <c r="G30" s="61"/>
      <c r="H30" s="62">
        <f>H32+H33+H34+H35</f>
        <v>12886</v>
      </c>
      <c r="I30" s="63"/>
    </row>
    <row r="31" spans="1:9" x14ac:dyDescent="0.25">
      <c r="A31" s="161" t="s">
        <v>148</v>
      </c>
      <c r="B31" s="162"/>
      <c r="C31" s="162"/>
      <c r="D31" s="162"/>
      <c r="E31" s="162"/>
      <c r="F31" s="162"/>
      <c r="G31" s="320"/>
      <c r="H31" s="145"/>
      <c r="I31" s="146"/>
    </row>
    <row r="32" spans="1:9" x14ac:dyDescent="0.25">
      <c r="A32" s="4" t="s">
        <v>88</v>
      </c>
      <c r="B32" s="5"/>
      <c r="C32" s="5"/>
      <c r="D32" s="5"/>
      <c r="E32" s="5"/>
      <c r="F32" s="5"/>
      <c r="G32" s="6"/>
      <c r="H32" s="93">
        <v>668</v>
      </c>
      <c r="I32" s="94"/>
    </row>
    <row r="33" spans="1:9" x14ac:dyDescent="0.25">
      <c r="A33" s="4" t="s">
        <v>99</v>
      </c>
      <c r="B33" s="5"/>
      <c r="C33" s="5"/>
      <c r="D33" s="5"/>
      <c r="E33" s="5"/>
      <c r="F33" s="5"/>
      <c r="G33" s="6"/>
      <c r="H33" s="93">
        <v>140</v>
      </c>
      <c r="I33" s="94"/>
    </row>
    <row r="34" spans="1:9" x14ac:dyDescent="0.25">
      <c r="A34" s="4" t="s">
        <v>149</v>
      </c>
      <c r="B34" s="5"/>
      <c r="C34" s="5"/>
      <c r="D34" s="5"/>
      <c r="E34" s="5"/>
      <c r="F34" s="5"/>
      <c r="G34" s="6"/>
      <c r="H34" s="93">
        <v>3649</v>
      </c>
      <c r="I34" s="94"/>
    </row>
    <row r="35" spans="1:9" x14ac:dyDescent="0.25">
      <c r="A35" s="4" t="s">
        <v>149</v>
      </c>
      <c r="B35" s="5"/>
      <c r="C35" s="5"/>
      <c r="D35" s="5"/>
      <c r="E35" s="5"/>
      <c r="F35" s="5"/>
      <c r="G35" s="6"/>
      <c r="H35" s="93">
        <v>8429</v>
      </c>
      <c r="I35" s="94"/>
    </row>
    <row r="36" spans="1:9" ht="15.75" thickBot="1" x14ac:dyDescent="0.3">
      <c r="A36" s="194"/>
      <c r="B36" s="195"/>
      <c r="C36" s="195"/>
      <c r="D36" s="195"/>
      <c r="E36" s="195"/>
      <c r="F36" s="195"/>
      <c r="G36" s="196"/>
      <c r="H36" s="164"/>
      <c r="I36" s="165"/>
    </row>
    <row r="37" spans="1:9" x14ac:dyDescent="0.25">
      <c r="A37" s="178" t="s">
        <v>81</v>
      </c>
      <c r="B37" s="179"/>
      <c r="C37" s="179"/>
      <c r="D37" s="179"/>
      <c r="E37" s="179"/>
      <c r="F37" s="179"/>
      <c r="G37" s="180"/>
      <c r="H37" s="91">
        <v>9383.4599999999991</v>
      </c>
      <c r="I37" s="92"/>
    </row>
    <row r="38" spans="1:9" ht="15.75" thickBot="1" x14ac:dyDescent="0.3">
      <c r="A38" s="190" t="s">
        <v>82</v>
      </c>
      <c r="B38" s="191"/>
      <c r="C38" s="191"/>
      <c r="D38" s="191"/>
      <c r="E38" s="191"/>
      <c r="F38" s="191"/>
      <c r="G38" s="264"/>
      <c r="H38" s="192">
        <v>4521.04</v>
      </c>
      <c r="I38" s="193"/>
    </row>
    <row r="39" spans="1:9" ht="15.75" thickBot="1" x14ac:dyDescent="0.3">
      <c r="A39" s="98"/>
      <c r="B39" s="99"/>
      <c r="C39" s="99"/>
      <c r="D39" s="99"/>
      <c r="E39" s="99"/>
      <c r="F39" s="99"/>
      <c r="G39" s="100"/>
      <c r="H39" s="101"/>
      <c r="I39" s="102"/>
    </row>
    <row r="40" spans="1:9" ht="15.75" thickBot="1" x14ac:dyDescent="0.3">
      <c r="A40" s="59" t="s">
        <v>14</v>
      </c>
      <c r="B40" s="60"/>
      <c r="C40" s="60"/>
      <c r="D40" s="60"/>
      <c r="E40" s="60"/>
      <c r="F40" s="60"/>
      <c r="G40" s="61"/>
      <c r="H40" s="62">
        <f>H10+H30</f>
        <v>133701.09</v>
      </c>
      <c r="I40" s="63"/>
    </row>
    <row r="41" spans="1:9" x14ac:dyDescent="0.25">
      <c r="A41" s="64"/>
      <c r="B41" s="65"/>
      <c r="C41" s="65"/>
      <c r="D41" s="65"/>
      <c r="E41" s="65"/>
      <c r="F41" s="65"/>
      <c r="G41" s="66"/>
      <c r="H41" s="120"/>
      <c r="I41" s="121"/>
    </row>
    <row r="42" spans="1:9" x14ac:dyDescent="0.25">
      <c r="A42" s="16" t="s">
        <v>79</v>
      </c>
      <c r="B42" s="17"/>
      <c r="C42" s="17"/>
      <c r="D42" s="17"/>
      <c r="E42" s="17"/>
      <c r="F42" s="17"/>
      <c r="G42" s="18"/>
      <c r="H42" s="46">
        <f>H4+H10-H28</f>
        <v>208392.25</v>
      </c>
      <c r="I42" s="32"/>
    </row>
    <row r="43" spans="1:9" x14ac:dyDescent="0.25">
      <c r="A43" s="16" t="s">
        <v>147</v>
      </c>
      <c r="B43" s="17"/>
      <c r="C43" s="17"/>
      <c r="D43" s="17"/>
      <c r="E43" s="17"/>
      <c r="F43" s="17"/>
      <c r="G43" s="18"/>
      <c r="H43" s="111">
        <f>H6+H30-H7-H8</f>
        <v>128163.25</v>
      </c>
      <c r="I43" s="112"/>
    </row>
    <row r="44" spans="1:9" x14ac:dyDescent="0.25">
      <c r="A44" s="157" t="s">
        <v>104</v>
      </c>
      <c r="B44" s="17"/>
      <c r="C44" s="17"/>
      <c r="D44" s="17"/>
      <c r="E44" s="17"/>
      <c r="F44" s="17"/>
      <c r="G44" s="17"/>
      <c r="H44" s="46">
        <f>H37-H38</f>
        <v>4862.4199999999992</v>
      </c>
      <c r="I44" s="47"/>
    </row>
    <row r="45" spans="1:9" x14ac:dyDescent="0.25">
      <c r="A45" s="113"/>
      <c r="B45" s="166"/>
      <c r="C45" s="166"/>
      <c r="D45" s="166"/>
      <c r="E45" s="166"/>
      <c r="F45" s="166"/>
      <c r="G45" s="114"/>
      <c r="H45" s="113"/>
      <c r="I45" s="114"/>
    </row>
    <row r="46" spans="1:9" x14ac:dyDescent="0.25">
      <c r="A46" s="21" t="s">
        <v>15</v>
      </c>
      <c r="B46" s="22"/>
      <c r="C46" s="22"/>
      <c r="D46" s="22"/>
      <c r="E46" s="22"/>
      <c r="F46" s="22"/>
      <c r="G46" s="23"/>
      <c r="H46" s="24"/>
      <c r="I46" s="25"/>
    </row>
    <row r="47" spans="1:9" x14ac:dyDescent="0.25">
      <c r="A47" s="26" t="s">
        <v>16</v>
      </c>
      <c r="B47" s="27"/>
      <c r="C47" s="27"/>
      <c r="D47" s="27"/>
      <c r="E47" s="27"/>
      <c r="F47" s="27"/>
      <c r="G47" s="28"/>
      <c r="H47" s="46">
        <v>13.5</v>
      </c>
      <c r="I47" s="47"/>
    </row>
    <row r="48" spans="1:9" ht="15.75" thickBot="1" x14ac:dyDescent="0.3">
      <c r="A48" s="83" t="s">
        <v>54</v>
      </c>
      <c r="B48" s="84"/>
      <c r="C48" s="84"/>
      <c r="D48" s="84"/>
      <c r="E48" s="84"/>
      <c r="F48" s="84"/>
      <c r="G48" s="85"/>
      <c r="H48" s="123">
        <f>(H10/H28+H30/H7+H37/H38)*H47</f>
        <v>57.087223867930916</v>
      </c>
      <c r="I48" s="124"/>
    </row>
    <row r="51" spans="1:9" x14ac:dyDescent="0.25">
      <c r="A51" s="77" t="s">
        <v>19</v>
      </c>
      <c r="B51" s="77"/>
      <c r="C51" s="77"/>
      <c r="G51" s="77" t="s">
        <v>20</v>
      </c>
      <c r="H51" s="77"/>
      <c r="I51" s="77"/>
    </row>
  </sheetData>
  <mergeCells count="94">
    <mergeCell ref="A43:G43"/>
    <mergeCell ref="H43:I43"/>
    <mergeCell ref="A48:G48"/>
    <mergeCell ref="H48:I48"/>
    <mergeCell ref="A51:C51"/>
    <mergeCell ref="G51:I51"/>
    <mergeCell ref="A45:G45"/>
    <mergeCell ref="H45:I45"/>
    <mergeCell ref="A46:G46"/>
    <mergeCell ref="H46:I46"/>
    <mergeCell ref="A47:G47"/>
    <mergeCell ref="H47:I47"/>
    <mergeCell ref="A33:G33"/>
    <mergeCell ref="H33:I33"/>
    <mergeCell ref="A34:G34"/>
    <mergeCell ref="H34:I34"/>
    <mergeCell ref="A35:G35"/>
    <mergeCell ref="H35:I35"/>
    <mergeCell ref="A29:G29"/>
    <mergeCell ref="H29:I29"/>
    <mergeCell ref="A30:G30"/>
    <mergeCell ref="H30:I30"/>
    <mergeCell ref="A32:G32"/>
    <mergeCell ref="H32:I32"/>
    <mergeCell ref="A31:G31"/>
    <mergeCell ref="H31:I31"/>
    <mergeCell ref="A26:G26"/>
    <mergeCell ref="H26:I26"/>
    <mergeCell ref="A27:G27"/>
    <mergeCell ref="H27:I27"/>
    <mergeCell ref="A28:G28"/>
    <mergeCell ref="H28:I28"/>
    <mergeCell ref="A23:G23"/>
    <mergeCell ref="H23:I23"/>
    <mergeCell ref="A24:G24"/>
    <mergeCell ref="H24:I24"/>
    <mergeCell ref="A25:G25"/>
    <mergeCell ref="H25:I25"/>
    <mergeCell ref="A21:G21"/>
    <mergeCell ref="H21:I21"/>
    <mergeCell ref="A22:G22"/>
    <mergeCell ref="H22:I22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  <mergeCell ref="A36:G36"/>
    <mergeCell ref="H36:I36"/>
    <mergeCell ref="A39:G39"/>
    <mergeCell ref="H39:I39"/>
    <mergeCell ref="A44:G44"/>
    <mergeCell ref="H44:I44"/>
    <mergeCell ref="H40:I40"/>
    <mergeCell ref="A40:G40"/>
    <mergeCell ref="A37:G37"/>
    <mergeCell ref="H37:I37"/>
    <mergeCell ref="A38:G38"/>
    <mergeCell ref="H38:I38"/>
    <mergeCell ref="A41:G41"/>
    <mergeCell ref="H41:I41"/>
    <mergeCell ref="A42:G42"/>
    <mergeCell ref="H42:I4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K15" sqref="K15"/>
    </sheetView>
  </sheetViews>
  <sheetFormatPr defaultRowHeight="15" x14ac:dyDescent="0.25"/>
  <sheetData>
    <row r="1" spans="1:9" ht="18.75" x14ac:dyDescent="0.3">
      <c r="A1" s="9" t="s">
        <v>34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4" t="s">
        <v>2</v>
      </c>
      <c r="I3" s="15"/>
    </row>
    <row r="4" spans="1:9" x14ac:dyDescent="0.25">
      <c r="A4" s="16" t="s">
        <v>96</v>
      </c>
      <c r="B4" s="17"/>
      <c r="C4" s="17"/>
      <c r="D4" s="17"/>
      <c r="E4" s="17"/>
      <c r="F4" s="17"/>
      <c r="G4" s="18"/>
      <c r="H4" s="91">
        <v>187444.48000000001</v>
      </c>
      <c r="I4" s="20"/>
    </row>
    <row r="5" spans="1:9" x14ac:dyDescent="0.25">
      <c r="A5" s="31"/>
      <c r="B5" s="122"/>
      <c r="C5" s="122"/>
      <c r="D5" s="122"/>
      <c r="E5" s="122"/>
      <c r="F5" s="122"/>
      <c r="G5" s="32"/>
      <c r="H5" s="29"/>
      <c r="I5" s="30"/>
    </row>
    <row r="6" spans="1:9" x14ac:dyDescent="0.25">
      <c r="A6" s="16" t="s">
        <v>97</v>
      </c>
      <c r="B6" s="17"/>
      <c r="C6" s="17"/>
      <c r="D6" s="17"/>
      <c r="E6" s="17"/>
      <c r="F6" s="17"/>
      <c r="G6" s="18"/>
      <c r="H6" s="31">
        <v>289979.74</v>
      </c>
      <c r="I6" s="32"/>
    </row>
    <row r="7" spans="1:9" x14ac:dyDescent="0.25">
      <c r="A7" s="16" t="s">
        <v>67</v>
      </c>
      <c r="B7" s="17"/>
      <c r="C7" s="17"/>
      <c r="D7" s="17"/>
      <c r="E7" s="17"/>
      <c r="F7" s="17"/>
      <c r="G7" s="18"/>
      <c r="H7" s="113">
        <v>23085.29</v>
      </c>
      <c r="I7" s="114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4620</v>
      </c>
      <c r="I8" s="8"/>
    </row>
    <row r="9" spans="1:9" ht="15.75" thickBot="1" x14ac:dyDescent="0.3">
      <c r="A9" s="26"/>
      <c r="B9" s="27"/>
      <c r="C9" s="27"/>
      <c r="D9" s="27"/>
      <c r="E9" s="27"/>
      <c r="F9" s="27"/>
      <c r="G9" s="28"/>
      <c r="H9" s="24"/>
      <c r="I9" s="25"/>
    </row>
    <row r="10" spans="1:9" ht="15.75" thickBot="1" x14ac:dyDescent="0.3">
      <c r="A10" s="59" t="s">
        <v>64</v>
      </c>
      <c r="B10" s="60"/>
      <c r="C10" s="60"/>
      <c r="D10" s="60"/>
      <c r="E10" s="60"/>
      <c r="F10" s="60"/>
      <c r="G10" s="61"/>
      <c r="H10" s="36">
        <f>H11+H12+H13+H14+H15+H25+H24+H18+H32+H20+H21+H22+H23+H26+H19</f>
        <v>76828.63</v>
      </c>
      <c r="I10" s="147"/>
    </row>
    <row r="11" spans="1:9" x14ac:dyDescent="0.25">
      <c r="A11" s="38" t="s">
        <v>59</v>
      </c>
      <c r="B11" s="39"/>
      <c r="C11" s="39"/>
      <c r="D11" s="39"/>
      <c r="E11" s="39"/>
      <c r="F11" s="39"/>
      <c r="G11" s="40"/>
      <c r="H11" s="41">
        <v>793</v>
      </c>
      <c r="I11" s="42"/>
    </row>
    <row r="12" spans="1:9" x14ac:dyDescent="0.25">
      <c r="A12" s="26" t="s">
        <v>4</v>
      </c>
      <c r="B12" s="27"/>
      <c r="C12" s="27"/>
      <c r="D12" s="27"/>
      <c r="E12" s="27"/>
      <c r="F12" s="27"/>
      <c r="G12" s="28"/>
      <c r="H12" s="24"/>
      <c r="I12" s="25"/>
    </row>
    <row r="13" spans="1:9" x14ac:dyDescent="0.25">
      <c r="A13" s="26" t="s">
        <v>5</v>
      </c>
      <c r="B13" s="27"/>
      <c r="C13" s="27"/>
      <c r="D13" s="27"/>
      <c r="E13" s="27"/>
      <c r="F13" s="27"/>
      <c r="G13" s="28"/>
      <c r="H13" s="24"/>
      <c r="I13" s="25"/>
    </row>
    <row r="14" spans="1:9" x14ac:dyDescent="0.25">
      <c r="A14" s="26" t="s">
        <v>6</v>
      </c>
      <c r="B14" s="27"/>
      <c r="C14" s="27"/>
      <c r="D14" s="27"/>
      <c r="E14" s="27"/>
      <c r="F14" s="27"/>
      <c r="G14" s="28"/>
      <c r="H14" s="24">
        <v>1114.22</v>
      </c>
      <c r="I14" s="25"/>
    </row>
    <row r="15" spans="1:9" x14ac:dyDescent="0.25">
      <c r="A15" s="148" t="s">
        <v>7</v>
      </c>
      <c r="B15" s="149"/>
      <c r="C15" s="149"/>
      <c r="D15" s="149"/>
      <c r="E15" s="149"/>
      <c r="F15" s="149"/>
      <c r="G15" s="150"/>
      <c r="H15" s="24"/>
      <c r="I15" s="25"/>
    </row>
    <row r="16" spans="1:9" x14ac:dyDescent="0.25">
      <c r="A16" s="151"/>
      <c r="B16" s="152"/>
      <c r="C16" s="152"/>
      <c r="D16" s="152"/>
      <c r="E16" s="152"/>
      <c r="F16" s="152"/>
      <c r="G16" s="153"/>
      <c r="H16" s="24"/>
      <c r="I16" s="25"/>
    </row>
    <row r="17" spans="1:9" x14ac:dyDescent="0.25">
      <c r="A17" s="26" t="s">
        <v>9</v>
      </c>
      <c r="B17" s="27"/>
      <c r="C17" s="27"/>
      <c r="D17" s="27"/>
      <c r="E17" s="27"/>
      <c r="F17" s="27"/>
      <c r="G17" s="28"/>
      <c r="H17" s="24"/>
      <c r="I17" s="25"/>
    </row>
    <row r="18" spans="1:9" x14ac:dyDescent="0.25">
      <c r="A18" s="139" t="s">
        <v>0</v>
      </c>
      <c r="B18" s="140"/>
      <c r="C18" s="140"/>
      <c r="D18" s="140"/>
      <c r="E18" s="140"/>
      <c r="F18" s="140"/>
      <c r="G18" s="141"/>
      <c r="H18" s="24">
        <v>0</v>
      </c>
      <c r="I18" s="25"/>
    </row>
    <row r="19" spans="1:9" x14ac:dyDescent="0.25">
      <c r="A19" s="26" t="s">
        <v>51</v>
      </c>
      <c r="B19" s="27"/>
      <c r="C19" s="27"/>
      <c r="D19" s="27"/>
      <c r="E19" s="27"/>
      <c r="F19" s="27"/>
      <c r="G19" s="28"/>
      <c r="H19" s="29">
        <v>1016.16</v>
      </c>
      <c r="I19" s="30"/>
    </row>
    <row r="20" spans="1:9" x14ac:dyDescent="0.25">
      <c r="A20" s="26" t="s">
        <v>11</v>
      </c>
      <c r="B20" s="27"/>
      <c r="C20" s="27"/>
      <c r="D20" s="27"/>
      <c r="E20" s="27"/>
      <c r="F20" s="27"/>
      <c r="G20" s="28"/>
      <c r="H20" s="7">
        <v>2355.36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8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8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8"/>
      <c r="H23" s="29">
        <v>12623.77</v>
      </c>
      <c r="I23" s="30"/>
    </row>
    <row r="24" spans="1:9" x14ac:dyDescent="0.25">
      <c r="A24" s="26" t="s">
        <v>55</v>
      </c>
      <c r="B24" s="27"/>
      <c r="C24" s="27"/>
      <c r="D24" s="27"/>
      <c r="E24" s="27"/>
      <c r="F24" s="27"/>
      <c r="G24" s="28"/>
      <c r="H24" s="29">
        <v>43910.94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8"/>
      <c r="H25" s="57">
        <v>13480.66</v>
      </c>
      <c r="I25" s="58"/>
    </row>
    <row r="26" spans="1:9" ht="15.75" thickBot="1" x14ac:dyDescent="0.3">
      <c r="A26" s="83" t="s">
        <v>49</v>
      </c>
      <c r="B26" s="84"/>
      <c r="C26" s="84"/>
      <c r="D26" s="84"/>
      <c r="E26" s="84"/>
      <c r="F26" s="84"/>
      <c r="G26" s="85"/>
      <c r="H26" s="72">
        <v>1534.52</v>
      </c>
      <c r="I26" s="73"/>
    </row>
    <row r="27" spans="1:9" ht="15.75" thickBot="1" x14ac:dyDescent="0.3">
      <c r="A27" s="59" t="s">
        <v>63</v>
      </c>
      <c r="B27" s="60"/>
      <c r="C27" s="60"/>
      <c r="D27" s="60"/>
      <c r="E27" s="60"/>
      <c r="F27" s="60"/>
      <c r="G27" s="61"/>
      <c r="H27" s="67">
        <v>86295.63</v>
      </c>
      <c r="I27" s="68"/>
    </row>
    <row r="28" spans="1:9" ht="15.75" thickBot="1" x14ac:dyDescent="0.3">
      <c r="A28" s="126"/>
      <c r="B28" s="127"/>
      <c r="C28" s="127"/>
      <c r="D28" s="127"/>
      <c r="E28" s="127"/>
      <c r="F28" s="127"/>
      <c r="G28" s="128"/>
      <c r="H28" s="126"/>
      <c r="I28" s="128"/>
    </row>
    <row r="29" spans="1:9" ht="15.75" thickBot="1" x14ac:dyDescent="0.3">
      <c r="A29" s="59" t="s">
        <v>140</v>
      </c>
      <c r="B29" s="60"/>
      <c r="C29" s="60"/>
      <c r="D29" s="60"/>
      <c r="E29" s="60"/>
      <c r="F29" s="60"/>
      <c r="G29" s="61"/>
      <c r="H29" s="62">
        <f>H31+H33+H34</f>
        <v>7293</v>
      </c>
      <c r="I29" s="63"/>
    </row>
    <row r="30" spans="1:9" x14ac:dyDescent="0.25">
      <c r="A30" s="88" t="s">
        <v>142</v>
      </c>
      <c r="B30" s="89"/>
      <c r="C30" s="89"/>
      <c r="D30" s="89"/>
      <c r="E30" s="89"/>
      <c r="F30" s="89"/>
      <c r="G30" s="90"/>
      <c r="H30" s="91"/>
      <c r="I30" s="92"/>
    </row>
    <row r="31" spans="1:9" x14ac:dyDescent="0.25">
      <c r="A31" s="4" t="s">
        <v>99</v>
      </c>
      <c r="B31" s="5"/>
      <c r="C31" s="5"/>
      <c r="D31" s="5"/>
      <c r="E31" s="5"/>
      <c r="F31" s="5"/>
      <c r="G31" s="6"/>
      <c r="H31" s="93">
        <v>3830</v>
      </c>
      <c r="I31" s="94"/>
    </row>
    <row r="32" spans="1:9" x14ac:dyDescent="0.25">
      <c r="A32" s="142" t="s">
        <v>141</v>
      </c>
      <c r="B32" s="143"/>
      <c r="C32" s="143"/>
      <c r="D32" s="143"/>
      <c r="E32" s="143"/>
      <c r="F32" s="143"/>
      <c r="G32" s="144"/>
      <c r="H32" s="145"/>
      <c r="I32" s="146"/>
    </row>
    <row r="33" spans="1:9" x14ac:dyDescent="0.25">
      <c r="A33" s="4" t="s">
        <v>98</v>
      </c>
      <c r="B33" s="5"/>
      <c r="C33" s="5"/>
      <c r="D33" s="5"/>
      <c r="E33" s="5"/>
      <c r="F33" s="5"/>
      <c r="G33" s="6"/>
      <c r="H33" s="93">
        <v>1260</v>
      </c>
      <c r="I33" s="94"/>
    </row>
    <row r="34" spans="1:9" x14ac:dyDescent="0.25">
      <c r="A34" s="4" t="s">
        <v>100</v>
      </c>
      <c r="B34" s="5"/>
      <c r="C34" s="5"/>
      <c r="D34" s="5"/>
      <c r="E34" s="5"/>
      <c r="F34" s="5"/>
      <c r="G34" s="6"/>
      <c r="H34" s="93">
        <v>2203</v>
      </c>
      <c r="I34" s="94"/>
    </row>
    <row r="35" spans="1:9" ht="15.75" thickBot="1" x14ac:dyDescent="0.3">
      <c r="A35" s="134"/>
      <c r="B35" s="135"/>
      <c r="C35" s="135"/>
      <c r="D35" s="135"/>
      <c r="E35" s="135"/>
      <c r="F35" s="135"/>
      <c r="G35" s="136"/>
      <c r="H35" s="137"/>
      <c r="I35" s="138"/>
    </row>
    <row r="36" spans="1:9" ht="15.75" thickBot="1" x14ac:dyDescent="0.3">
      <c r="A36" s="59" t="s">
        <v>81</v>
      </c>
      <c r="B36" s="60"/>
      <c r="C36" s="60"/>
      <c r="D36" s="60"/>
      <c r="E36" s="60"/>
      <c r="F36" s="60"/>
      <c r="G36" s="61"/>
      <c r="H36" s="62">
        <v>7383</v>
      </c>
      <c r="I36" s="63"/>
    </row>
    <row r="37" spans="1:9" ht="15.75" thickBot="1" x14ac:dyDescent="0.3">
      <c r="A37" s="59" t="s">
        <v>82</v>
      </c>
      <c r="B37" s="60"/>
      <c r="C37" s="60"/>
      <c r="D37" s="60"/>
      <c r="E37" s="60"/>
      <c r="F37" s="60"/>
      <c r="G37" s="61"/>
      <c r="H37" s="62">
        <v>3896.15</v>
      </c>
      <c r="I37" s="63"/>
    </row>
    <row r="38" spans="1:9" ht="15.75" thickBot="1" x14ac:dyDescent="0.3">
      <c r="A38" s="131"/>
      <c r="B38" s="132"/>
      <c r="C38" s="132"/>
      <c r="D38" s="132"/>
      <c r="E38" s="132"/>
      <c r="F38" s="132"/>
      <c r="G38" s="133"/>
      <c r="H38" s="129"/>
      <c r="I38" s="130"/>
    </row>
    <row r="39" spans="1:9" ht="15.75" thickBot="1" x14ac:dyDescent="0.3">
      <c r="A39" s="59" t="s">
        <v>14</v>
      </c>
      <c r="B39" s="60"/>
      <c r="C39" s="60"/>
      <c r="D39" s="60"/>
      <c r="E39" s="60"/>
      <c r="F39" s="60"/>
      <c r="G39" s="61"/>
      <c r="H39" s="62">
        <f>H29+H10</f>
        <v>84121.63</v>
      </c>
      <c r="I39" s="63"/>
    </row>
    <row r="40" spans="1:9" x14ac:dyDescent="0.25">
      <c r="A40" s="120"/>
      <c r="B40" s="125"/>
      <c r="C40" s="125"/>
      <c r="D40" s="125"/>
      <c r="E40" s="125"/>
      <c r="F40" s="125"/>
      <c r="G40" s="121"/>
      <c r="H40" s="109"/>
      <c r="I40" s="110"/>
    </row>
    <row r="41" spans="1:9" ht="13.5" customHeight="1" x14ac:dyDescent="0.25">
      <c r="A41" s="16" t="s">
        <v>152</v>
      </c>
      <c r="B41" s="17"/>
      <c r="C41" s="17"/>
      <c r="D41" s="17"/>
      <c r="E41" s="17"/>
      <c r="F41" s="17"/>
      <c r="G41" s="18"/>
      <c r="H41" s="46">
        <f>H4+H10-H27</f>
        <v>177977.47999999998</v>
      </c>
      <c r="I41" s="47"/>
    </row>
    <row r="42" spans="1:9" x14ac:dyDescent="0.25">
      <c r="A42" s="16" t="s">
        <v>83</v>
      </c>
      <c r="B42" s="17"/>
      <c r="C42" s="17"/>
      <c r="D42" s="17"/>
      <c r="E42" s="17"/>
      <c r="F42" s="17"/>
      <c r="G42" s="18"/>
      <c r="H42" s="46">
        <f>H6+H7+H8-H29</f>
        <v>310392.02999999997</v>
      </c>
      <c r="I42" s="47"/>
    </row>
    <row r="43" spans="1:9" x14ac:dyDescent="0.25">
      <c r="A43" s="16" t="s">
        <v>101</v>
      </c>
      <c r="B43" s="17"/>
      <c r="C43" s="17"/>
      <c r="D43" s="17"/>
      <c r="E43" s="17"/>
      <c r="F43" s="17"/>
      <c r="G43" s="18"/>
      <c r="H43" s="46">
        <f>H36-H37</f>
        <v>3486.85</v>
      </c>
      <c r="I43" s="47"/>
    </row>
    <row r="44" spans="1:9" x14ac:dyDescent="0.25">
      <c r="A44" s="31"/>
      <c r="B44" s="122"/>
      <c r="C44" s="122"/>
      <c r="D44" s="122"/>
      <c r="E44" s="122"/>
      <c r="F44" s="122"/>
      <c r="G44" s="32"/>
      <c r="H44" s="31"/>
      <c r="I44" s="32"/>
    </row>
    <row r="45" spans="1:9" x14ac:dyDescent="0.25">
      <c r="A45" s="16" t="s">
        <v>15</v>
      </c>
      <c r="B45" s="17"/>
      <c r="C45" s="17"/>
      <c r="D45" s="17"/>
      <c r="E45" s="17"/>
      <c r="F45" s="17"/>
      <c r="G45" s="18"/>
      <c r="H45" s="29"/>
      <c r="I45" s="30"/>
    </row>
    <row r="46" spans="1:9" x14ac:dyDescent="0.25">
      <c r="A46" s="26" t="s">
        <v>16</v>
      </c>
      <c r="B46" s="27"/>
      <c r="C46" s="27"/>
      <c r="D46" s="27"/>
      <c r="E46" s="27"/>
      <c r="F46" s="27"/>
      <c r="G46" s="28"/>
      <c r="H46" s="46">
        <v>14</v>
      </c>
      <c r="I46" s="47"/>
    </row>
    <row r="47" spans="1:9" ht="15.75" thickBot="1" x14ac:dyDescent="0.3">
      <c r="A47" s="83" t="s">
        <v>54</v>
      </c>
      <c r="B47" s="84"/>
      <c r="C47" s="84"/>
      <c r="D47" s="84"/>
      <c r="E47" s="84"/>
      <c r="F47" s="84"/>
      <c r="G47" s="85"/>
      <c r="H47" s="123">
        <f>(H10/H27+H29/H7+H36/H37)*H46</f>
        <v>43.41622257744951</v>
      </c>
      <c r="I47" s="124"/>
    </row>
    <row r="50" spans="1:9" x14ac:dyDescent="0.25">
      <c r="A50" s="77" t="s">
        <v>19</v>
      </c>
      <c r="B50" s="77"/>
      <c r="C50" s="77"/>
      <c r="G50" s="77" t="s">
        <v>20</v>
      </c>
      <c r="H50" s="77"/>
      <c r="I50" s="77"/>
    </row>
  </sheetData>
  <mergeCells count="92"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A7:G7"/>
    <mergeCell ref="H7:I7"/>
    <mergeCell ref="A9:G9"/>
    <mergeCell ref="H9:I9"/>
    <mergeCell ref="A8:G8"/>
    <mergeCell ref="H8:I8"/>
    <mergeCell ref="A13:G13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A17:G17"/>
    <mergeCell ref="H17:I17"/>
    <mergeCell ref="A18:G18"/>
    <mergeCell ref="H18:I18"/>
    <mergeCell ref="A32:G32"/>
    <mergeCell ref="H32:I32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33:G33"/>
    <mergeCell ref="H33:I33"/>
    <mergeCell ref="H38:I38"/>
    <mergeCell ref="A38:G38"/>
    <mergeCell ref="A36:G36"/>
    <mergeCell ref="H36:I36"/>
    <mergeCell ref="A37:G37"/>
    <mergeCell ref="H37:I37"/>
    <mergeCell ref="A35:G35"/>
    <mergeCell ref="H35:I35"/>
    <mergeCell ref="A31:G31"/>
    <mergeCell ref="H31:I31"/>
    <mergeCell ref="A34:G34"/>
    <mergeCell ref="H34:I34"/>
    <mergeCell ref="A40:G40"/>
    <mergeCell ref="H40:I40"/>
    <mergeCell ref="A28:G28"/>
    <mergeCell ref="H28:I28"/>
    <mergeCell ref="A41:G41"/>
    <mergeCell ref="H41:I41"/>
    <mergeCell ref="A29:G29"/>
    <mergeCell ref="H29:I29"/>
    <mergeCell ref="A39:G39"/>
    <mergeCell ref="H39:I39"/>
    <mergeCell ref="A30:G30"/>
    <mergeCell ref="H30:I30"/>
    <mergeCell ref="A42:G42"/>
    <mergeCell ref="H42:I42"/>
    <mergeCell ref="A44:G44"/>
    <mergeCell ref="H44:I44"/>
    <mergeCell ref="A50:C50"/>
    <mergeCell ref="G50:I50"/>
    <mergeCell ref="A45:G45"/>
    <mergeCell ref="H45:I45"/>
    <mergeCell ref="A46:G46"/>
    <mergeCell ref="H46:I46"/>
    <mergeCell ref="A47:G47"/>
    <mergeCell ref="H47:I47"/>
    <mergeCell ref="A43:G43"/>
    <mergeCell ref="H43:I43"/>
  </mergeCells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O13" sqref="O13"/>
    </sheetView>
  </sheetViews>
  <sheetFormatPr defaultRowHeight="15" x14ac:dyDescent="0.25"/>
  <sheetData>
    <row r="1" spans="1:9" ht="18.75" x14ac:dyDescent="0.3">
      <c r="A1" s="9" t="s">
        <v>23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54" t="s">
        <v>2</v>
      </c>
      <c r="I3" s="155"/>
    </row>
    <row r="4" spans="1:9" x14ac:dyDescent="0.25">
      <c r="A4" s="16" t="s">
        <v>77</v>
      </c>
      <c r="B4" s="17"/>
      <c r="C4" s="17"/>
      <c r="D4" s="17"/>
      <c r="E4" s="17"/>
      <c r="F4" s="17"/>
      <c r="G4" s="17"/>
      <c r="H4" s="91">
        <v>67442.320000000007</v>
      </c>
      <c r="I4" s="20"/>
    </row>
    <row r="5" spans="1:9" x14ac:dyDescent="0.25">
      <c r="A5" s="16"/>
      <c r="B5" s="17"/>
      <c r="C5" s="17"/>
      <c r="D5" s="17"/>
      <c r="E5" s="17"/>
      <c r="F5" s="17"/>
      <c r="G5" s="17"/>
      <c r="H5" s="29"/>
      <c r="I5" s="30"/>
    </row>
    <row r="6" spans="1:9" x14ac:dyDescent="0.25">
      <c r="A6" s="16" t="s">
        <v>102</v>
      </c>
      <c r="B6" s="17"/>
      <c r="C6" s="17"/>
      <c r="D6" s="17"/>
      <c r="E6" s="17"/>
      <c r="F6" s="17"/>
      <c r="G6" s="17"/>
      <c r="H6" s="46">
        <v>18617.490000000002</v>
      </c>
      <c r="I6" s="47"/>
    </row>
    <row r="7" spans="1:9" x14ac:dyDescent="0.25">
      <c r="A7" s="43" t="s">
        <v>67</v>
      </c>
      <c r="B7" s="44"/>
      <c r="C7" s="44"/>
      <c r="D7" s="44"/>
      <c r="E7" s="44"/>
      <c r="F7" s="44"/>
      <c r="G7" s="157"/>
      <c r="H7" s="113">
        <v>10470.969999999999</v>
      </c>
      <c r="I7" s="114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3900</v>
      </c>
      <c r="I8" s="8"/>
    </row>
    <row r="9" spans="1:9" ht="15.75" thickBot="1" x14ac:dyDescent="0.3">
      <c r="A9" s="21"/>
      <c r="B9" s="22"/>
      <c r="C9" s="22"/>
      <c r="D9" s="22"/>
      <c r="E9" s="22"/>
      <c r="F9" s="22"/>
      <c r="G9" s="156"/>
      <c r="H9" s="24"/>
      <c r="I9" s="25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158"/>
      <c r="H10" s="36">
        <f>H11+H12+H13+H14+H15+H17+H18+H30+H20+H21+H22+H23+H24+H25+H26</f>
        <v>75097.25</v>
      </c>
      <c r="I10" s="147"/>
    </row>
    <row r="11" spans="1:9" x14ac:dyDescent="0.25">
      <c r="A11" s="38" t="s">
        <v>59</v>
      </c>
      <c r="B11" s="39"/>
      <c r="C11" s="39"/>
      <c r="D11" s="39"/>
      <c r="E11" s="39"/>
      <c r="F11" s="39"/>
      <c r="G11" s="39"/>
      <c r="H11" s="41">
        <v>0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156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156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156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159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159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156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160"/>
      <c r="H18" s="24">
        <v>0</v>
      </c>
      <c r="I18" s="25"/>
    </row>
    <row r="19" spans="1:9" x14ac:dyDescent="0.25">
      <c r="A19" s="21" t="s">
        <v>52</v>
      </c>
      <c r="B19" s="22"/>
      <c r="C19" s="22"/>
      <c r="D19" s="22"/>
      <c r="E19" s="22"/>
      <c r="F19" s="22"/>
      <c r="G19" s="156"/>
      <c r="H19" s="29"/>
      <c r="I19" s="30"/>
    </row>
    <row r="20" spans="1:9" x14ac:dyDescent="0.25">
      <c r="A20" s="26" t="s">
        <v>11</v>
      </c>
      <c r="B20" s="27"/>
      <c r="C20" s="27"/>
      <c r="D20" s="27"/>
      <c r="E20" s="27"/>
      <c r="F20" s="27"/>
      <c r="G20" s="27"/>
      <c r="H20" s="7">
        <v>2355.36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7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7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7"/>
      <c r="H23" s="7">
        <v>12637.8</v>
      </c>
      <c r="I23" s="8"/>
    </row>
    <row r="24" spans="1:9" x14ac:dyDescent="0.25">
      <c r="A24" s="26" t="s">
        <v>50</v>
      </c>
      <c r="B24" s="27"/>
      <c r="C24" s="27"/>
      <c r="D24" s="27"/>
      <c r="E24" s="27"/>
      <c r="F24" s="27"/>
      <c r="G24" s="27"/>
      <c r="H24" s="29">
        <v>43959.72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7"/>
      <c r="H25" s="57">
        <v>13495.63</v>
      </c>
      <c r="I25" s="5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0"/>
      <c r="H26" s="72">
        <v>1534.52</v>
      </c>
      <c r="I26" s="73"/>
    </row>
    <row r="27" spans="1:9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36">
        <v>73098.09</v>
      </c>
      <c r="I27" s="163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11"/>
      <c r="I28" s="13"/>
    </row>
    <row r="29" spans="1:9" ht="15.75" thickBot="1" x14ac:dyDescent="0.3">
      <c r="A29" s="59" t="s">
        <v>140</v>
      </c>
      <c r="B29" s="60"/>
      <c r="C29" s="60"/>
      <c r="D29" s="60"/>
      <c r="E29" s="60"/>
      <c r="F29" s="60"/>
      <c r="G29" s="60"/>
      <c r="H29" s="62">
        <f>H31+H32</f>
        <v>270</v>
      </c>
      <c r="I29" s="63"/>
    </row>
    <row r="30" spans="1:9" x14ac:dyDescent="0.25">
      <c r="A30" s="161" t="s">
        <v>141</v>
      </c>
      <c r="B30" s="162"/>
      <c r="C30" s="162"/>
      <c r="D30" s="162"/>
      <c r="E30" s="162"/>
      <c r="F30" s="162"/>
      <c r="G30" s="162"/>
      <c r="H30" s="145"/>
      <c r="I30" s="146"/>
    </row>
    <row r="31" spans="1:9" x14ac:dyDescent="0.25">
      <c r="A31" s="4" t="s">
        <v>103</v>
      </c>
      <c r="B31" s="5"/>
      <c r="C31" s="5"/>
      <c r="D31" s="5"/>
      <c r="E31" s="5"/>
      <c r="F31" s="5"/>
      <c r="G31" s="6"/>
      <c r="H31" s="93">
        <v>164</v>
      </c>
      <c r="I31" s="94"/>
    </row>
    <row r="32" spans="1:9" x14ac:dyDescent="0.25">
      <c r="A32" s="4" t="s">
        <v>103</v>
      </c>
      <c r="B32" s="5"/>
      <c r="C32" s="5"/>
      <c r="D32" s="5"/>
      <c r="E32" s="5"/>
      <c r="F32" s="5"/>
      <c r="G32" s="6"/>
      <c r="H32" s="164">
        <v>106</v>
      </c>
      <c r="I32" s="165"/>
    </row>
    <row r="33" spans="1:9" ht="15.75" thickBot="1" x14ac:dyDescent="0.3">
      <c r="A33" s="168"/>
      <c r="B33" s="170"/>
      <c r="C33" s="170"/>
      <c r="D33" s="170"/>
      <c r="E33" s="170"/>
      <c r="F33" s="170"/>
      <c r="G33" s="169"/>
      <c r="H33" s="171"/>
      <c r="I33" s="172"/>
    </row>
    <row r="34" spans="1:9" ht="15.75" thickBot="1" x14ac:dyDescent="0.3">
      <c r="A34" s="59" t="s">
        <v>81</v>
      </c>
      <c r="B34" s="60"/>
      <c r="C34" s="60"/>
      <c r="D34" s="60"/>
      <c r="E34" s="60"/>
      <c r="F34" s="60"/>
      <c r="G34" s="61"/>
      <c r="H34" s="62">
        <v>7468.22</v>
      </c>
      <c r="I34" s="63"/>
    </row>
    <row r="35" spans="1:9" ht="15.75" thickBot="1" x14ac:dyDescent="0.3">
      <c r="A35" s="59" t="s">
        <v>82</v>
      </c>
      <c r="B35" s="60"/>
      <c r="C35" s="60"/>
      <c r="D35" s="60"/>
      <c r="E35" s="60"/>
      <c r="F35" s="60"/>
      <c r="G35" s="61"/>
      <c r="H35" s="62">
        <v>2831.13</v>
      </c>
      <c r="I35" s="63"/>
    </row>
    <row r="36" spans="1:9" ht="15.75" thickBot="1" x14ac:dyDescent="0.3">
      <c r="A36" s="173"/>
      <c r="B36" s="174"/>
      <c r="C36" s="174"/>
      <c r="D36" s="174"/>
      <c r="E36" s="174"/>
      <c r="F36" s="174"/>
      <c r="G36" s="175"/>
      <c r="H36" s="176"/>
      <c r="I36" s="177"/>
    </row>
    <row r="37" spans="1:9" ht="15.75" thickBot="1" x14ac:dyDescent="0.3">
      <c r="A37" s="59" t="s">
        <v>14</v>
      </c>
      <c r="B37" s="60"/>
      <c r="C37" s="60"/>
      <c r="D37" s="60"/>
      <c r="E37" s="60"/>
      <c r="F37" s="60"/>
      <c r="G37" s="61"/>
      <c r="H37" s="62">
        <f>H10+H29</f>
        <v>75367.25</v>
      </c>
      <c r="I37" s="63"/>
    </row>
    <row r="38" spans="1:9" x14ac:dyDescent="0.25">
      <c r="A38" s="64"/>
      <c r="B38" s="65"/>
      <c r="C38" s="65"/>
      <c r="D38" s="65"/>
      <c r="E38" s="65"/>
      <c r="F38" s="65"/>
      <c r="G38" s="65"/>
      <c r="H38" s="109"/>
      <c r="I38" s="110"/>
    </row>
    <row r="39" spans="1:9" x14ac:dyDescent="0.25">
      <c r="A39" s="16" t="s">
        <v>79</v>
      </c>
      <c r="B39" s="17"/>
      <c r="C39" s="17"/>
      <c r="D39" s="17"/>
      <c r="E39" s="17"/>
      <c r="F39" s="17"/>
      <c r="G39" s="17"/>
      <c r="H39" s="46">
        <f>H4+H10-H27</f>
        <v>69441.48000000001</v>
      </c>
      <c r="I39" s="47"/>
    </row>
    <row r="40" spans="1:9" x14ac:dyDescent="0.25">
      <c r="A40" s="16" t="s">
        <v>105</v>
      </c>
      <c r="B40" s="17"/>
      <c r="C40" s="17"/>
      <c r="D40" s="17"/>
      <c r="E40" s="17"/>
      <c r="F40" s="17"/>
      <c r="G40" s="17"/>
      <c r="H40" s="46">
        <f>H6+H7+H8-H29</f>
        <v>32718.46</v>
      </c>
      <c r="I40" s="47"/>
    </row>
    <row r="41" spans="1:9" x14ac:dyDescent="0.25">
      <c r="A41" s="16" t="s">
        <v>104</v>
      </c>
      <c r="B41" s="17"/>
      <c r="C41" s="17"/>
      <c r="D41" s="17"/>
      <c r="E41" s="17"/>
      <c r="F41" s="17"/>
      <c r="G41" s="18"/>
      <c r="H41" s="46">
        <f>H34-H35</f>
        <v>4637.09</v>
      </c>
      <c r="I41" s="47"/>
    </row>
    <row r="42" spans="1:9" x14ac:dyDescent="0.25">
      <c r="A42" s="113"/>
      <c r="B42" s="166"/>
      <c r="C42" s="166"/>
      <c r="D42" s="166"/>
      <c r="E42" s="166"/>
      <c r="F42" s="166"/>
      <c r="G42" s="167"/>
      <c r="H42" s="168"/>
      <c r="I42" s="169"/>
    </row>
    <row r="43" spans="1:9" x14ac:dyDescent="0.25">
      <c r="A43" s="78" t="s">
        <v>15</v>
      </c>
      <c r="B43" s="79"/>
      <c r="C43" s="79"/>
      <c r="D43" s="79"/>
      <c r="E43" s="79"/>
      <c r="F43" s="79"/>
      <c r="G43" s="79"/>
      <c r="H43" s="24"/>
      <c r="I43" s="25"/>
    </row>
    <row r="44" spans="1:9" x14ac:dyDescent="0.25">
      <c r="A44" s="26" t="s">
        <v>16</v>
      </c>
      <c r="B44" s="27"/>
      <c r="C44" s="27"/>
      <c r="D44" s="27"/>
      <c r="E44" s="27"/>
      <c r="F44" s="27"/>
      <c r="G44" s="27"/>
      <c r="H44" s="46">
        <v>13.5</v>
      </c>
      <c r="I44" s="47"/>
    </row>
    <row r="45" spans="1:9" ht="15.75" thickBot="1" x14ac:dyDescent="0.3">
      <c r="A45" s="83" t="s">
        <v>54</v>
      </c>
      <c r="B45" s="84"/>
      <c r="C45" s="84"/>
      <c r="D45" s="84"/>
      <c r="E45" s="84"/>
      <c r="F45" s="84"/>
      <c r="G45" s="84"/>
      <c r="H45" s="123">
        <f>(H10/H27+H29/H7+H34/H35)*H44</f>
        <v>49.82888184102044</v>
      </c>
      <c r="I45" s="124"/>
    </row>
    <row r="48" spans="1:9" x14ac:dyDescent="0.25">
      <c r="A48" s="77" t="s">
        <v>19</v>
      </c>
      <c r="B48" s="77"/>
      <c r="C48" s="77"/>
      <c r="G48" s="77" t="s">
        <v>20</v>
      </c>
      <c r="H48" s="77"/>
      <c r="I48" s="77"/>
    </row>
  </sheetData>
  <mergeCells count="88">
    <mergeCell ref="A41:G41"/>
    <mergeCell ref="H41:I41"/>
    <mergeCell ref="A40:G40"/>
    <mergeCell ref="H40:I40"/>
    <mergeCell ref="A33:G33"/>
    <mergeCell ref="H33:I33"/>
    <mergeCell ref="H39:I39"/>
    <mergeCell ref="A39:G39"/>
    <mergeCell ref="A34:G34"/>
    <mergeCell ref="H34:I34"/>
    <mergeCell ref="A35:G35"/>
    <mergeCell ref="H35:I35"/>
    <mergeCell ref="A36:G36"/>
    <mergeCell ref="H36:I36"/>
    <mergeCell ref="A48:C48"/>
    <mergeCell ref="G48:I48"/>
    <mergeCell ref="A44:G44"/>
    <mergeCell ref="H44:I44"/>
    <mergeCell ref="A42:G42"/>
    <mergeCell ref="H42:I42"/>
    <mergeCell ref="A43:G43"/>
    <mergeCell ref="H43:I43"/>
    <mergeCell ref="A45:G45"/>
    <mergeCell ref="H45:I45"/>
    <mergeCell ref="A27:G27"/>
    <mergeCell ref="H27:I27"/>
    <mergeCell ref="A37:G37"/>
    <mergeCell ref="H37:I37"/>
    <mergeCell ref="H38:I38"/>
    <mergeCell ref="H31:I31"/>
    <mergeCell ref="A31:G31"/>
    <mergeCell ref="A32:G32"/>
    <mergeCell ref="H32:I32"/>
    <mergeCell ref="A29:G29"/>
    <mergeCell ref="H29:I29"/>
    <mergeCell ref="A28:G28"/>
    <mergeCell ref="H28:I28"/>
    <mergeCell ref="A38:G38"/>
    <mergeCell ref="A24:G24"/>
    <mergeCell ref="H24:I24"/>
    <mergeCell ref="A25:G25"/>
    <mergeCell ref="H25:I25"/>
    <mergeCell ref="A26:G26"/>
    <mergeCell ref="H26:I26"/>
    <mergeCell ref="A17:G17"/>
    <mergeCell ref="H17:I17"/>
    <mergeCell ref="A18:G18"/>
    <mergeCell ref="H18:I18"/>
    <mergeCell ref="A30:G30"/>
    <mergeCell ref="H30:I30"/>
    <mergeCell ref="H19:I19"/>
    <mergeCell ref="A19:G19"/>
    <mergeCell ref="A20:G20"/>
    <mergeCell ref="H20:I20"/>
    <mergeCell ref="A21:G21"/>
    <mergeCell ref="H21:I21"/>
    <mergeCell ref="A22:G22"/>
    <mergeCell ref="H22:I22"/>
    <mergeCell ref="A23:G23"/>
    <mergeCell ref="H23:I23"/>
    <mergeCell ref="H13:I13"/>
    <mergeCell ref="A14:G14"/>
    <mergeCell ref="H14:I14"/>
    <mergeCell ref="A15:G16"/>
    <mergeCell ref="H15:I16"/>
    <mergeCell ref="A13:G13"/>
    <mergeCell ref="A10:G10"/>
    <mergeCell ref="H10:I10"/>
    <mergeCell ref="A11:G11"/>
    <mergeCell ref="H11:I11"/>
    <mergeCell ref="A12:G12"/>
    <mergeCell ref="H12:I12"/>
    <mergeCell ref="A9:G9"/>
    <mergeCell ref="H9:I9"/>
    <mergeCell ref="A8:G8"/>
    <mergeCell ref="H8:I8"/>
    <mergeCell ref="A7:G7"/>
    <mergeCell ref="H7:I7"/>
    <mergeCell ref="A6:G6"/>
    <mergeCell ref="H6:I6"/>
    <mergeCell ref="A5:G5"/>
    <mergeCell ref="H5:I5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Q38" sqref="Q38"/>
    </sheetView>
  </sheetViews>
  <sheetFormatPr defaultRowHeight="15" x14ac:dyDescent="0.25"/>
  <sheetData>
    <row r="1" spans="1:9" ht="18.75" x14ac:dyDescent="0.3">
      <c r="A1" s="9" t="s">
        <v>24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106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4" t="s">
        <v>2</v>
      </c>
      <c r="I3" s="15"/>
    </row>
    <row r="4" spans="1:9" x14ac:dyDescent="0.25">
      <c r="A4" s="178" t="s">
        <v>107</v>
      </c>
      <c r="B4" s="179"/>
      <c r="C4" s="179"/>
      <c r="D4" s="179"/>
      <c r="E4" s="179"/>
      <c r="F4" s="179"/>
      <c r="G4" s="180"/>
      <c r="H4" s="111">
        <v>296196.13</v>
      </c>
      <c r="I4" s="181"/>
    </row>
    <row r="5" spans="1:9" x14ac:dyDescent="0.25">
      <c r="A5" s="31"/>
      <c r="B5" s="122"/>
      <c r="C5" s="122"/>
      <c r="D5" s="122"/>
      <c r="E5" s="122"/>
      <c r="F5" s="122"/>
      <c r="G5" s="32"/>
      <c r="H5" s="29"/>
      <c r="I5" s="30"/>
    </row>
    <row r="6" spans="1:9" x14ac:dyDescent="0.25">
      <c r="A6" s="16" t="s">
        <v>108</v>
      </c>
      <c r="B6" s="17"/>
      <c r="C6" s="17"/>
      <c r="D6" s="17"/>
      <c r="E6" s="17"/>
      <c r="F6" s="17"/>
      <c r="G6" s="18"/>
      <c r="H6" s="46">
        <v>47667.33</v>
      </c>
      <c r="I6" s="47"/>
    </row>
    <row r="7" spans="1:9" x14ac:dyDescent="0.25">
      <c r="A7" s="16" t="s">
        <v>67</v>
      </c>
      <c r="B7" s="17"/>
      <c r="C7" s="17"/>
      <c r="D7" s="17"/>
      <c r="E7" s="17"/>
      <c r="F7" s="17"/>
      <c r="G7" s="18"/>
      <c r="H7" s="46">
        <v>9226.83</v>
      </c>
      <c r="I7" s="47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1620</v>
      </c>
      <c r="I8" s="8"/>
    </row>
    <row r="9" spans="1:9" ht="15.75" thickBot="1" x14ac:dyDescent="0.3">
      <c r="A9" s="21"/>
      <c r="B9" s="22"/>
      <c r="C9" s="22"/>
      <c r="D9" s="22"/>
      <c r="E9" s="22"/>
      <c r="F9" s="22"/>
      <c r="G9" s="23"/>
      <c r="H9" s="24"/>
      <c r="I9" s="25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35"/>
      <c r="H10" s="36">
        <f>H11+H12+H13+H14+H15+H17+H18+H30+H21+H20+H22+H23+H24+H25+H26+H19</f>
        <v>67998.66</v>
      </c>
      <c r="I10" s="147"/>
    </row>
    <row r="11" spans="1:9" x14ac:dyDescent="0.25">
      <c r="A11" s="38" t="s">
        <v>3</v>
      </c>
      <c r="B11" s="39"/>
      <c r="C11" s="39"/>
      <c r="D11" s="39"/>
      <c r="E11" s="39"/>
      <c r="F11" s="39"/>
      <c r="G11" s="40"/>
      <c r="H11" s="41">
        <v>0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23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23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23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53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53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23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56"/>
      <c r="H18" s="24">
        <v>0</v>
      </c>
      <c r="I18" s="25"/>
    </row>
    <row r="19" spans="1:9" x14ac:dyDescent="0.25">
      <c r="A19" s="26" t="s">
        <v>52</v>
      </c>
      <c r="B19" s="27"/>
      <c r="C19" s="27"/>
      <c r="D19" s="27"/>
      <c r="E19" s="27"/>
      <c r="F19" s="27"/>
      <c r="G19" s="28"/>
      <c r="H19" s="7">
        <v>1959</v>
      </c>
      <c r="I19" s="8"/>
    </row>
    <row r="20" spans="1:9" x14ac:dyDescent="0.25">
      <c r="A20" s="26" t="s">
        <v>11</v>
      </c>
      <c r="B20" s="27"/>
      <c r="C20" s="27"/>
      <c r="D20" s="27"/>
      <c r="E20" s="27"/>
      <c r="F20" s="27"/>
      <c r="G20" s="28"/>
      <c r="H20" s="182">
        <v>1913.73</v>
      </c>
      <c r="I20" s="183"/>
    </row>
    <row r="21" spans="1:9" x14ac:dyDescent="0.25">
      <c r="A21" s="26" t="s">
        <v>17</v>
      </c>
      <c r="B21" s="27"/>
      <c r="C21" s="27"/>
      <c r="D21" s="27"/>
      <c r="E21" s="27"/>
      <c r="F21" s="27"/>
      <c r="G21" s="28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8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8"/>
      <c r="H23" s="29">
        <v>11084.34</v>
      </c>
      <c r="I23" s="30"/>
    </row>
    <row r="24" spans="1:9" x14ac:dyDescent="0.25">
      <c r="A24" s="26" t="s">
        <v>50</v>
      </c>
      <c r="B24" s="27"/>
      <c r="C24" s="27"/>
      <c r="D24" s="27"/>
      <c r="E24" s="27"/>
      <c r="F24" s="27"/>
      <c r="G24" s="28"/>
      <c r="H24" s="29">
        <v>38556.120000000003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8"/>
      <c r="H25" s="57">
        <v>11836.73</v>
      </c>
      <c r="I25" s="5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1"/>
      <c r="H26" s="72">
        <v>1534.52</v>
      </c>
      <c r="I26" s="73"/>
    </row>
    <row r="27" spans="1:9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36">
        <v>46728.1</v>
      </c>
      <c r="I27" s="163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11"/>
      <c r="I28" s="13"/>
    </row>
    <row r="29" spans="1:9" ht="15.75" thickBot="1" x14ac:dyDescent="0.3">
      <c r="A29" s="59" t="s">
        <v>140</v>
      </c>
      <c r="B29" s="60"/>
      <c r="C29" s="60"/>
      <c r="D29" s="60"/>
      <c r="E29" s="60"/>
      <c r="F29" s="60"/>
      <c r="G29" s="61"/>
      <c r="H29" s="62">
        <f>H30</f>
        <v>0</v>
      </c>
      <c r="I29" s="15"/>
    </row>
    <row r="30" spans="1:9" x14ac:dyDescent="0.25">
      <c r="A30" s="156" t="s">
        <v>75</v>
      </c>
      <c r="B30" s="27"/>
      <c r="C30" s="27"/>
      <c r="D30" s="27"/>
      <c r="E30" s="27"/>
      <c r="F30" s="27"/>
      <c r="G30" s="27"/>
      <c r="H30" s="109"/>
      <c r="I30" s="110"/>
    </row>
    <row r="31" spans="1:9" ht="15.75" thickBot="1" x14ac:dyDescent="0.3">
      <c r="A31" s="188"/>
      <c r="B31" s="189"/>
      <c r="C31" s="189"/>
      <c r="D31" s="189"/>
      <c r="E31" s="189"/>
      <c r="F31" s="189"/>
      <c r="G31" s="189"/>
      <c r="H31" s="145"/>
      <c r="I31" s="146"/>
    </row>
    <row r="32" spans="1:9" x14ac:dyDescent="0.25">
      <c r="A32" s="178" t="s">
        <v>81</v>
      </c>
      <c r="B32" s="179"/>
      <c r="C32" s="179"/>
      <c r="D32" s="179"/>
      <c r="E32" s="179"/>
      <c r="F32" s="179"/>
      <c r="G32" s="179"/>
      <c r="H32" s="154">
        <v>4765.5</v>
      </c>
      <c r="I32" s="155"/>
    </row>
    <row r="33" spans="1:9" ht="15.75" thickBot="1" x14ac:dyDescent="0.3">
      <c r="A33" s="190" t="s">
        <v>82</v>
      </c>
      <c r="B33" s="191"/>
      <c r="C33" s="191"/>
      <c r="D33" s="191"/>
      <c r="E33" s="191"/>
      <c r="F33" s="191"/>
      <c r="G33" s="191"/>
      <c r="H33" s="192">
        <v>2238.87</v>
      </c>
      <c r="I33" s="193"/>
    </row>
    <row r="34" spans="1:9" ht="15.75" thickBot="1" x14ac:dyDescent="0.3">
      <c r="A34" s="126"/>
      <c r="B34" s="127"/>
      <c r="C34" s="127"/>
      <c r="D34" s="127"/>
      <c r="E34" s="127"/>
      <c r="F34" s="127"/>
      <c r="G34" s="127"/>
      <c r="H34" s="126"/>
      <c r="I34" s="128"/>
    </row>
    <row r="35" spans="1:9" ht="15.75" thickBot="1" x14ac:dyDescent="0.3">
      <c r="A35" s="59" t="s">
        <v>14</v>
      </c>
      <c r="B35" s="60"/>
      <c r="C35" s="60"/>
      <c r="D35" s="60"/>
      <c r="E35" s="60"/>
      <c r="F35" s="60"/>
      <c r="G35" s="61"/>
      <c r="H35" s="62">
        <f>SUM(H11:H29)</f>
        <v>114726.76000000001</v>
      </c>
      <c r="I35" s="63"/>
    </row>
    <row r="36" spans="1:9" x14ac:dyDescent="0.25">
      <c r="A36" s="19"/>
      <c r="B36" s="185"/>
      <c r="C36" s="185"/>
      <c r="D36" s="185"/>
      <c r="E36" s="185"/>
      <c r="F36" s="185"/>
      <c r="G36" s="20"/>
      <c r="H36" s="184"/>
      <c r="I36" s="181"/>
    </row>
    <row r="37" spans="1:9" x14ac:dyDescent="0.25">
      <c r="A37" s="16" t="s">
        <v>109</v>
      </c>
      <c r="B37" s="17"/>
      <c r="C37" s="17"/>
      <c r="D37" s="17"/>
      <c r="E37" s="17"/>
      <c r="F37" s="17"/>
      <c r="G37" s="18"/>
      <c r="H37" s="111">
        <f>H4+H10-H27</f>
        <v>317466.69000000006</v>
      </c>
      <c r="I37" s="181"/>
    </row>
    <row r="38" spans="1:9" x14ac:dyDescent="0.25">
      <c r="A38" s="16" t="s">
        <v>95</v>
      </c>
      <c r="B38" s="17"/>
      <c r="C38" s="17"/>
      <c r="D38" s="17"/>
      <c r="E38" s="17"/>
      <c r="F38" s="17"/>
      <c r="G38" s="18"/>
      <c r="H38" s="46">
        <f>H6-H7-H8+H29</f>
        <v>36820.5</v>
      </c>
      <c r="I38" s="47"/>
    </row>
    <row r="39" spans="1:9" x14ac:dyDescent="0.25">
      <c r="A39" s="157" t="s">
        <v>104</v>
      </c>
      <c r="B39" s="17"/>
      <c r="C39" s="17"/>
      <c r="D39" s="17"/>
      <c r="E39" s="17"/>
      <c r="F39" s="17"/>
      <c r="G39" s="186"/>
      <c r="H39" s="187">
        <f>H32-H33</f>
        <v>2526.63</v>
      </c>
      <c r="I39" s="47"/>
    </row>
    <row r="40" spans="1:9" x14ac:dyDescent="0.25">
      <c r="A40" s="173"/>
      <c r="B40" s="174"/>
      <c r="C40" s="174"/>
      <c r="D40" s="174"/>
      <c r="E40" s="174"/>
      <c r="F40" s="174"/>
      <c r="G40" s="174"/>
      <c r="H40" s="168"/>
      <c r="I40" s="169"/>
    </row>
    <row r="41" spans="1:9" x14ac:dyDescent="0.25">
      <c r="A41" s="26" t="s">
        <v>15</v>
      </c>
      <c r="B41" s="27"/>
      <c r="C41" s="27"/>
      <c r="D41" s="27"/>
      <c r="E41" s="27"/>
      <c r="F41" s="27"/>
      <c r="G41" s="27"/>
      <c r="H41" s="29"/>
      <c r="I41" s="30"/>
    </row>
    <row r="42" spans="1:9" x14ac:dyDescent="0.25">
      <c r="A42" s="26" t="s">
        <v>16</v>
      </c>
      <c r="B42" s="27"/>
      <c r="C42" s="27"/>
      <c r="D42" s="27"/>
      <c r="E42" s="27"/>
      <c r="F42" s="27"/>
      <c r="G42" s="27"/>
      <c r="H42" s="46">
        <v>13.5</v>
      </c>
      <c r="I42" s="47"/>
    </row>
    <row r="43" spans="1:9" ht="15.75" thickBot="1" x14ac:dyDescent="0.3">
      <c r="A43" s="83" t="s">
        <v>54</v>
      </c>
      <c r="B43" s="84"/>
      <c r="C43" s="84"/>
      <c r="D43" s="84"/>
      <c r="E43" s="84"/>
      <c r="F43" s="84"/>
      <c r="G43" s="84"/>
      <c r="H43" s="123">
        <f>(H10/H27+H29/H7+H32/H33)*H42</f>
        <v>48.380322627953788</v>
      </c>
      <c r="I43" s="124"/>
    </row>
    <row r="46" spans="1:9" x14ac:dyDescent="0.25">
      <c r="A46" s="77" t="s">
        <v>19</v>
      </c>
      <c r="B46" s="77"/>
      <c r="C46" s="77"/>
      <c r="G46" s="77" t="s">
        <v>20</v>
      </c>
      <c r="H46" s="77"/>
      <c r="I46" s="77"/>
    </row>
  </sheetData>
  <mergeCells count="84">
    <mergeCell ref="A33:G33"/>
    <mergeCell ref="H33:I33"/>
    <mergeCell ref="A37:G37"/>
    <mergeCell ref="H37:I37"/>
    <mergeCell ref="A38:G38"/>
    <mergeCell ref="H38:I38"/>
    <mergeCell ref="A34:G34"/>
    <mergeCell ref="H34:I34"/>
    <mergeCell ref="A24:G24"/>
    <mergeCell ref="H24:I24"/>
    <mergeCell ref="A31:G31"/>
    <mergeCell ref="H31:I31"/>
    <mergeCell ref="A32:G32"/>
    <mergeCell ref="H32:I32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46:C46"/>
    <mergeCell ref="G46:I46"/>
    <mergeCell ref="A43:G43"/>
    <mergeCell ref="H43:I43"/>
    <mergeCell ref="A35:G35"/>
    <mergeCell ref="H35:I35"/>
    <mergeCell ref="H36:I36"/>
    <mergeCell ref="A41:G41"/>
    <mergeCell ref="H41:I41"/>
    <mergeCell ref="A42:G42"/>
    <mergeCell ref="H42:I42"/>
    <mergeCell ref="A40:G40"/>
    <mergeCell ref="H40:I40"/>
    <mergeCell ref="A36:G36"/>
    <mergeCell ref="A39:G39"/>
    <mergeCell ref="H39:I39"/>
    <mergeCell ref="H17:I17"/>
    <mergeCell ref="A18:G18"/>
    <mergeCell ref="H18:I18"/>
    <mergeCell ref="A30:G30"/>
    <mergeCell ref="H30:I30"/>
    <mergeCell ref="A19:G19"/>
    <mergeCell ref="A17:G17"/>
    <mergeCell ref="A20:G20"/>
    <mergeCell ref="H20:I20"/>
    <mergeCell ref="H19:I19"/>
    <mergeCell ref="A21:G21"/>
    <mergeCell ref="H21:I21"/>
    <mergeCell ref="A22:G22"/>
    <mergeCell ref="H22:I22"/>
    <mergeCell ref="A23:G23"/>
    <mergeCell ref="H23:I23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5:G5"/>
    <mergeCell ref="H5:I5"/>
    <mergeCell ref="A1:I1"/>
    <mergeCell ref="C2:F2"/>
    <mergeCell ref="A3:G3"/>
    <mergeCell ref="H3:I3"/>
    <mergeCell ref="A4:G4"/>
    <mergeCell ref="H4:I4"/>
    <mergeCell ref="A6:G6"/>
    <mergeCell ref="A7:G7"/>
    <mergeCell ref="H7:I7"/>
    <mergeCell ref="H6:I6"/>
    <mergeCell ref="A9:G9"/>
    <mergeCell ref="H9:I9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H6" sqref="H6:I6"/>
    </sheetView>
  </sheetViews>
  <sheetFormatPr defaultRowHeight="15" x14ac:dyDescent="0.25"/>
  <sheetData>
    <row r="1" spans="1:9" ht="18.75" x14ac:dyDescent="0.3">
      <c r="A1" s="9" t="s">
        <v>25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4" t="s">
        <v>2</v>
      </c>
      <c r="I3" s="15"/>
    </row>
    <row r="4" spans="1:9" x14ac:dyDescent="0.25">
      <c r="A4" s="16" t="s">
        <v>77</v>
      </c>
      <c r="B4" s="17"/>
      <c r="C4" s="17"/>
      <c r="D4" s="17"/>
      <c r="E4" s="17"/>
      <c r="F4" s="17"/>
      <c r="G4" s="18"/>
      <c r="H4" s="206">
        <v>275954.49</v>
      </c>
      <c r="I4" s="202"/>
    </row>
    <row r="5" spans="1:9" x14ac:dyDescent="0.25">
      <c r="A5" s="31"/>
      <c r="B5" s="122"/>
      <c r="C5" s="122"/>
      <c r="D5" s="122"/>
      <c r="E5" s="122"/>
      <c r="F5" s="122"/>
      <c r="G5" s="32"/>
      <c r="H5" s="29"/>
      <c r="I5" s="30"/>
    </row>
    <row r="6" spans="1:9" x14ac:dyDescent="0.25">
      <c r="A6" s="16" t="s">
        <v>102</v>
      </c>
      <c r="B6" s="17"/>
      <c r="C6" s="17"/>
      <c r="D6" s="17"/>
      <c r="E6" s="17"/>
      <c r="F6" s="17"/>
      <c r="G6" s="18"/>
      <c r="H6" s="31">
        <v>80409.399999999994</v>
      </c>
      <c r="I6" s="32"/>
    </row>
    <row r="7" spans="1:9" x14ac:dyDescent="0.25">
      <c r="A7" s="43" t="s">
        <v>67</v>
      </c>
      <c r="B7" s="44"/>
      <c r="C7" s="44"/>
      <c r="D7" s="44"/>
      <c r="E7" s="44"/>
      <c r="F7" s="44"/>
      <c r="G7" s="45"/>
      <c r="H7" s="81">
        <v>15902.26</v>
      </c>
      <c r="I7" s="82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4020</v>
      </c>
      <c r="I8" s="8"/>
    </row>
    <row r="9" spans="1:9" ht="15.75" thickBot="1" x14ac:dyDescent="0.3">
      <c r="A9" s="21"/>
      <c r="B9" s="22"/>
      <c r="C9" s="22"/>
      <c r="D9" s="22"/>
      <c r="E9" s="22"/>
      <c r="F9" s="22"/>
      <c r="G9" s="23"/>
      <c r="H9" s="24"/>
      <c r="I9" s="25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35"/>
      <c r="H10" s="36">
        <f>H11+H12+H13+H14+H15+H17+H18+H30+H20+H21+H22+H23+H24+H25+H26+H19</f>
        <v>84839.660000000018</v>
      </c>
      <c r="I10" s="207"/>
    </row>
    <row r="11" spans="1:9" x14ac:dyDescent="0.25">
      <c r="A11" s="38" t="s">
        <v>3</v>
      </c>
      <c r="B11" s="39"/>
      <c r="C11" s="39"/>
      <c r="D11" s="39"/>
      <c r="E11" s="39"/>
      <c r="F11" s="39"/>
      <c r="G11" s="40"/>
      <c r="H11" s="41">
        <v>0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23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23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23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53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53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23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56"/>
      <c r="H18" s="24">
        <v>0</v>
      </c>
      <c r="I18" s="25"/>
    </row>
    <row r="19" spans="1:9" x14ac:dyDescent="0.25">
      <c r="A19" s="21" t="s">
        <v>52</v>
      </c>
      <c r="B19" s="22"/>
      <c r="C19" s="22"/>
      <c r="D19" s="22"/>
      <c r="E19" s="22"/>
      <c r="F19" s="22"/>
      <c r="G19" s="23"/>
      <c r="H19" s="7">
        <v>1096.8</v>
      </c>
      <c r="I19" s="8"/>
    </row>
    <row r="20" spans="1:9" x14ac:dyDescent="0.25">
      <c r="A20" s="26" t="s">
        <v>11</v>
      </c>
      <c r="B20" s="27"/>
      <c r="C20" s="27"/>
      <c r="D20" s="27"/>
      <c r="E20" s="27"/>
      <c r="F20" s="27"/>
      <c r="G20" s="28"/>
      <c r="H20" s="7">
        <v>2846.06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8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8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8"/>
      <c r="H23" s="29">
        <v>14108.13</v>
      </c>
      <c r="I23" s="30"/>
    </row>
    <row r="24" spans="1:9" x14ac:dyDescent="0.25">
      <c r="A24" s="26" t="s">
        <v>50</v>
      </c>
      <c r="B24" s="27"/>
      <c r="C24" s="27"/>
      <c r="D24" s="27"/>
      <c r="E24" s="27"/>
      <c r="F24" s="27"/>
      <c r="G24" s="28"/>
      <c r="H24" s="29">
        <v>49074.16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8"/>
      <c r="H25" s="57">
        <v>15065.77</v>
      </c>
      <c r="I25" s="5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1"/>
      <c r="H26" s="72">
        <v>1534.52</v>
      </c>
      <c r="I26" s="73"/>
    </row>
    <row r="27" spans="1:9" s="1" customFormat="1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67">
        <v>62545.68</v>
      </c>
      <c r="I27" s="68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11"/>
      <c r="I28" s="13"/>
    </row>
    <row r="29" spans="1:9" ht="15.75" thickBot="1" x14ac:dyDescent="0.3">
      <c r="A29" s="59" t="s">
        <v>140</v>
      </c>
      <c r="B29" s="60"/>
      <c r="C29" s="60"/>
      <c r="D29" s="60"/>
      <c r="E29" s="60"/>
      <c r="F29" s="60"/>
      <c r="G29" s="61"/>
      <c r="H29" s="62">
        <f>H30</f>
        <v>0</v>
      </c>
      <c r="I29" s="63"/>
    </row>
    <row r="30" spans="1:9" x14ac:dyDescent="0.25">
      <c r="A30" s="203" t="s">
        <v>75</v>
      </c>
      <c r="B30" s="204"/>
      <c r="C30" s="204"/>
      <c r="D30" s="204"/>
      <c r="E30" s="204"/>
      <c r="F30" s="204"/>
      <c r="G30" s="205"/>
      <c r="H30" s="109"/>
      <c r="I30" s="110"/>
    </row>
    <row r="31" spans="1:9" ht="15.75" thickBot="1" x14ac:dyDescent="0.3">
      <c r="A31" s="194"/>
      <c r="B31" s="195"/>
      <c r="C31" s="195"/>
      <c r="D31" s="195"/>
      <c r="E31" s="195"/>
      <c r="F31" s="195"/>
      <c r="G31" s="196"/>
      <c r="H31" s="164"/>
      <c r="I31" s="165"/>
    </row>
    <row r="32" spans="1:9" x14ac:dyDescent="0.25">
      <c r="A32" s="178" t="s">
        <v>81</v>
      </c>
      <c r="B32" s="179"/>
      <c r="C32" s="179"/>
      <c r="D32" s="179"/>
      <c r="E32" s="179"/>
      <c r="F32" s="179"/>
      <c r="G32" s="179"/>
      <c r="H32" s="154">
        <v>8386.24</v>
      </c>
      <c r="I32" s="155"/>
    </row>
    <row r="33" spans="1:9" ht="15.75" thickBot="1" x14ac:dyDescent="0.3">
      <c r="A33" s="190" t="s">
        <v>82</v>
      </c>
      <c r="B33" s="191"/>
      <c r="C33" s="191"/>
      <c r="D33" s="191"/>
      <c r="E33" s="191"/>
      <c r="F33" s="191"/>
      <c r="G33" s="191"/>
      <c r="H33" s="192">
        <v>3790.9</v>
      </c>
      <c r="I33" s="193"/>
    </row>
    <row r="34" spans="1:9" ht="15.75" thickBot="1" x14ac:dyDescent="0.3">
      <c r="A34" s="98"/>
      <c r="B34" s="99"/>
      <c r="C34" s="99"/>
      <c r="D34" s="99"/>
      <c r="E34" s="99"/>
      <c r="F34" s="99"/>
      <c r="G34" s="100"/>
      <c r="H34" s="101"/>
      <c r="I34" s="102"/>
    </row>
    <row r="35" spans="1:9" ht="15.75" thickBot="1" x14ac:dyDescent="0.3">
      <c r="A35" s="59" t="s">
        <v>14</v>
      </c>
      <c r="B35" s="60"/>
      <c r="C35" s="60"/>
      <c r="D35" s="60"/>
      <c r="E35" s="60"/>
      <c r="F35" s="60"/>
      <c r="G35" s="61"/>
      <c r="H35" s="62">
        <f>H10+H29</f>
        <v>84839.660000000018</v>
      </c>
      <c r="I35" s="63"/>
    </row>
    <row r="36" spans="1:9" x14ac:dyDescent="0.25">
      <c r="A36" s="64"/>
      <c r="B36" s="65"/>
      <c r="C36" s="65"/>
      <c r="D36" s="65"/>
      <c r="E36" s="65"/>
      <c r="F36" s="65"/>
      <c r="G36" s="66"/>
      <c r="H36" s="109"/>
      <c r="I36" s="110"/>
    </row>
    <row r="37" spans="1:9" x14ac:dyDescent="0.25">
      <c r="A37" s="16" t="s">
        <v>79</v>
      </c>
      <c r="B37" s="17"/>
      <c r="C37" s="17"/>
      <c r="D37" s="17"/>
      <c r="E37" s="17"/>
      <c r="F37" s="17"/>
      <c r="G37" s="18"/>
      <c r="H37" s="201">
        <f>H4+H10-H27</f>
        <v>298248.47000000003</v>
      </c>
      <c r="I37" s="202"/>
    </row>
    <row r="38" spans="1:9" x14ac:dyDescent="0.25">
      <c r="A38" s="16" t="s">
        <v>80</v>
      </c>
      <c r="B38" s="17"/>
      <c r="C38" s="17"/>
      <c r="D38" s="17"/>
      <c r="E38" s="17"/>
      <c r="F38" s="17"/>
      <c r="G38" s="18"/>
      <c r="H38" s="46">
        <f>H6+H7+H8-H29</f>
        <v>100331.65999999999</v>
      </c>
      <c r="I38" s="47"/>
    </row>
    <row r="39" spans="1:9" x14ac:dyDescent="0.25">
      <c r="A39" s="157" t="s">
        <v>104</v>
      </c>
      <c r="B39" s="17"/>
      <c r="C39" s="17"/>
      <c r="D39" s="17"/>
      <c r="E39" s="17"/>
      <c r="F39" s="17"/>
      <c r="G39" s="186"/>
      <c r="H39" s="187">
        <f>H32-H33</f>
        <v>4595.34</v>
      </c>
      <c r="I39" s="47"/>
    </row>
    <row r="40" spans="1:9" x14ac:dyDescent="0.25">
      <c r="A40" s="168"/>
      <c r="B40" s="170"/>
      <c r="C40" s="170"/>
      <c r="D40" s="170"/>
      <c r="E40" s="170"/>
      <c r="F40" s="170"/>
      <c r="G40" s="169"/>
      <c r="H40" s="199"/>
      <c r="I40" s="200"/>
    </row>
    <row r="41" spans="1:9" x14ac:dyDescent="0.25">
      <c r="A41" s="21" t="s">
        <v>15</v>
      </c>
      <c r="B41" s="22"/>
      <c r="C41" s="22"/>
      <c r="D41" s="22"/>
      <c r="E41" s="22"/>
      <c r="F41" s="22"/>
      <c r="G41" s="23"/>
      <c r="H41" s="113"/>
      <c r="I41" s="114"/>
    </row>
    <row r="42" spans="1:9" x14ac:dyDescent="0.25">
      <c r="A42" s="26" t="s">
        <v>16</v>
      </c>
      <c r="B42" s="27"/>
      <c r="C42" s="27"/>
      <c r="D42" s="27"/>
      <c r="E42" s="27"/>
      <c r="F42" s="27"/>
      <c r="G42" s="28"/>
      <c r="H42" s="197">
        <v>11.5</v>
      </c>
      <c r="I42" s="198"/>
    </row>
    <row r="43" spans="1:9" ht="15.75" thickBot="1" x14ac:dyDescent="0.3">
      <c r="A43" s="83" t="s">
        <v>54</v>
      </c>
      <c r="B43" s="84"/>
      <c r="C43" s="84"/>
      <c r="D43" s="84"/>
      <c r="E43" s="84"/>
      <c r="F43" s="84"/>
      <c r="G43" s="85"/>
      <c r="H43" s="123">
        <f>(H10/H27+H29/H7+H32/H33)*H42</f>
        <v>41.039429802499498</v>
      </c>
      <c r="I43" s="124"/>
    </row>
    <row r="46" spans="1:9" x14ac:dyDescent="0.25">
      <c r="A46" s="77" t="s">
        <v>19</v>
      </c>
      <c r="B46" s="77"/>
      <c r="C46" s="77"/>
      <c r="G46" s="77" t="s">
        <v>20</v>
      </c>
      <c r="H46" s="77"/>
      <c r="I46" s="77"/>
    </row>
  </sheetData>
  <mergeCells count="84">
    <mergeCell ref="A34:G34"/>
    <mergeCell ref="H34:I34"/>
    <mergeCell ref="A39:G39"/>
    <mergeCell ref="H39:I39"/>
    <mergeCell ref="A9:G9"/>
    <mergeCell ref="H9:I9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  <mergeCell ref="A18:G18"/>
    <mergeCell ref="H18:I18"/>
    <mergeCell ref="H13:I13"/>
    <mergeCell ref="A14:G14"/>
    <mergeCell ref="H14:I14"/>
    <mergeCell ref="A15:G16"/>
    <mergeCell ref="H15:I16"/>
    <mergeCell ref="A30:G30"/>
    <mergeCell ref="H30:I30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H26:I26"/>
    <mergeCell ref="A29:G29"/>
    <mergeCell ref="H29:I29"/>
    <mergeCell ref="A28:G28"/>
    <mergeCell ref="H28:I28"/>
    <mergeCell ref="A27:G27"/>
    <mergeCell ref="H27:I27"/>
    <mergeCell ref="H19:I19"/>
    <mergeCell ref="A8:G8"/>
    <mergeCell ref="H8:I8"/>
    <mergeCell ref="A41:G41"/>
    <mergeCell ref="H41:I41"/>
    <mergeCell ref="A40:G40"/>
    <mergeCell ref="A35:G35"/>
    <mergeCell ref="H35:I35"/>
    <mergeCell ref="H40:I40"/>
    <mergeCell ref="A36:G36"/>
    <mergeCell ref="H36:I36"/>
    <mergeCell ref="A37:G37"/>
    <mergeCell ref="H37:I37"/>
    <mergeCell ref="A38:G38"/>
    <mergeCell ref="H38:I38"/>
    <mergeCell ref="A26:G26"/>
    <mergeCell ref="A46:C46"/>
    <mergeCell ref="G46:I46"/>
    <mergeCell ref="A42:G42"/>
    <mergeCell ref="H42:I42"/>
    <mergeCell ref="A43:G43"/>
    <mergeCell ref="H43:I43"/>
    <mergeCell ref="A31:G31"/>
    <mergeCell ref="H31:I31"/>
    <mergeCell ref="A32:G32"/>
    <mergeCell ref="H32:I32"/>
    <mergeCell ref="A33:G33"/>
    <mergeCell ref="H33:I3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4" workbookViewId="0">
      <selection activeCell="M18" sqref="M18"/>
    </sheetView>
  </sheetViews>
  <sheetFormatPr defaultRowHeight="15" x14ac:dyDescent="0.25"/>
  <sheetData>
    <row r="1" spans="1:9" ht="18.75" x14ac:dyDescent="0.3">
      <c r="A1" s="9" t="s">
        <v>26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76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4" t="s">
        <v>2</v>
      </c>
      <c r="I3" s="15"/>
    </row>
    <row r="4" spans="1:9" x14ac:dyDescent="0.25">
      <c r="A4" s="16" t="s">
        <v>86</v>
      </c>
      <c r="B4" s="17"/>
      <c r="C4" s="17"/>
      <c r="D4" s="17"/>
      <c r="E4" s="17"/>
      <c r="F4" s="17"/>
      <c r="G4" s="18"/>
      <c r="H4" s="111">
        <v>24795.34</v>
      </c>
      <c r="I4" s="181"/>
    </row>
    <row r="5" spans="1:9" x14ac:dyDescent="0.25">
      <c r="A5" s="31"/>
      <c r="B5" s="122"/>
      <c r="C5" s="122"/>
      <c r="D5" s="122"/>
      <c r="E5" s="122"/>
      <c r="F5" s="122"/>
      <c r="G5" s="32"/>
      <c r="H5" s="46"/>
      <c r="I5" s="47"/>
    </row>
    <row r="6" spans="1:9" x14ac:dyDescent="0.25">
      <c r="A6" s="16" t="s">
        <v>78</v>
      </c>
      <c r="B6" s="17"/>
      <c r="C6" s="17"/>
      <c r="D6" s="17"/>
      <c r="E6" s="17"/>
      <c r="F6" s="17"/>
      <c r="G6" s="18"/>
      <c r="H6" s="46">
        <v>40942.080000000002</v>
      </c>
      <c r="I6" s="47"/>
    </row>
    <row r="7" spans="1:9" x14ac:dyDescent="0.25">
      <c r="A7" s="43" t="s">
        <v>67</v>
      </c>
      <c r="B7" s="44"/>
      <c r="C7" s="44"/>
      <c r="D7" s="44"/>
      <c r="E7" s="44"/>
      <c r="F7" s="44"/>
      <c r="G7" s="45"/>
      <c r="H7" s="46">
        <v>29909.99</v>
      </c>
      <c r="I7" s="47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93">
        <v>2340</v>
      </c>
      <c r="I8" s="94"/>
    </row>
    <row r="9" spans="1:9" ht="15.75" thickBot="1" x14ac:dyDescent="0.3">
      <c r="A9" s="31"/>
      <c r="B9" s="122"/>
      <c r="C9" s="122"/>
      <c r="D9" s="122"/>
      <c r="E9" s="122"/>
      <c r="F9" s="122"/>
      <c r="G9" s="32"/>
      <c r="H9" s="46"/>
      <c r="I9" s="47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35"/>
      <c r="H10" s="36">
        <f>H11+H12+H13+H14+H15+H17+H18+H30+H20+H21+H22+H23+H24+H25+H26+H19</f>
        <v>148117.88999999998</v>
      </c>
      <c r="I10" s="147"/>
    </row>
    <row r="11" spans="1:9" x14ac:dyDescent="0.25">
      <c r="A11" s="38" t="s">
        <v>59</v>
      </c>
      <c r="B11" s="39"/>
      <c r="C11" s="39"/>
      <c r="D11" s="39"/>
      <c r="E11" s="39"/>
      <c r="F11" s="39"/>
      <c r="G11" s="40"/>
      <c r="H11" s="41">
        <v>0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23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23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23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53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53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23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56"/>
      <c r="H18" s="24">
        <v>0</v>
      </c>
      <c r="I18" s="25"/>
    </row>
    <row r="19" spans="1:9" x14ac:dyDescent="0.25">
      <c r="A19" s="21" t="s">
        <v>52</v>
      </c>
      <c r="B19" s="22"/>
      <c r="C19" s="22"/>
      <c r="D19" s="22"/>
      <c r="E19" s="22"/>
      <c r="F19" s="22"/>
      <c r="G19" s="23"/>
      <c r="H19" s="7"/>
      <c r="I19" s="8"/>
    </row>
    <row r="20" spans="1:9" x14ac:dyDescent="0.25">
      <c r="A20" s="26" t="s">
        <v>11</v>
      </c>
      <c r="B20" s="27"/>
      <c r="C20" s="27"/>
      <c r="D20" s="27"/>
      <c r="E20" s="27"/>
      <c r="F20" s="27"/>
      <c r="G20" s="28"/>
      <c r="H20" s="7">
        <v>5299.56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8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8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8"/>
      <c r="H23" s="7">
        <v>22782.6</v>
      </c>
      <c r="I23" s="8"/>
    </row>
    <row r="24" spans="1:9" x14ac:dyDescent="0.25">
      <c r="A24" s="26" t="s">
        <v>50</v>
      </c>
      <c r="B24" s="27"/>
      <c r="C24" s="27"/>
      <c r="D24" s="27"/>
      <c r="E24" s="27"/>
      <c r="F24" s="27"/>
      <c r="G24" s="28"/>
      <c r="H24" s="7">
        <v>89814.07</v>
      </c>
      <c r="I24" s="8"/>
    </row>
    <row r="25" spans="1:9" x14ac:dyDescent="0.25">
      <c r="A25" s="26" t="s">
        <v>13</v>
      </c>
      <c r="B25" s="27"/>
      <c r="C25" s="27"/>
      <c r="D25" s="27"/>
      <c r="E25" s="27"/>
      <c r="F25" s="27"/>
      <c r="G25" s="28"/>
      <c r="H25" s="57">
        <v>27572.92</v>
      </c>
      <c r="I25" s="5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1"/>
      <c r="H26" s="72">
        <v>1534.52</v>
      </c>
      <c r="I26" s="73"/>
    </row>
    <row r="27" spans="1:9" s="1" customFormat="1" ht="15.75" thickBot="1" x14ac:dyDescent="0.3">
      <c r="A27" s="33" t="s">
        <v>1</v>
      </c>
      <c r="B27" s="34"/>
      <c r="C27" s="34"/>
      <c r="D27" s="34"/>
      <c r="E27" s="34"/>
      <c r="F27" s="34"/>
      <c r="G27" s="35"/>
      <c r="H27" s="67">
        <v>148728.79999999999</v>
      </c>
      <c r="I27" s="68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11"/>
      <c r="I28" s="13"/>
    </row>
    <row r="29" spans="1:9" ht="15.75" thickBot="1" x14ac:dyDescent="0.3">
      <c r="A29" s="59" t="s">
        <v>143</v>
      </c>
      <c r="B29" s="60"/>
      <c r="C29" s="60"/>
      <c r="D29" s="60"/>
      <c r="E29" s="60"/>
      <c r="F29" s="60"/>
      <c r="G29" s="60"/>
      <c r="H29" s="62">
        <f>H30</f>
        <v>0</v>
      </c>
      <c r="I29" s="15"/>
    </row>
    <row r="30" spans="1:9" x14ac:dyDescent="0.25">
      <c r="A30" s="161" t="s">
        <v>75</v>
      </c>
      <c r="B30" s="162"/>
      <c r="C30" s="162"/>
      <c r="D30" s="162"/>
      <c r="E30" s="162"/>
      <c r="F30" s="162"/>
      <c r="G30" s="162"/>
      <c r="H30" s="145"/>
      <c r="I30" s="146"/>
    </row>
    <row r="31" spans="1:9" ht="15.75" thickBot="1" x14ac:dyDescent="0.3">
      <c r="A31" s="194"/>
      <c r="B31" s="195"/>
      <c r="C31" s="195"/>
      <c r="D31" s="195"/>
      <c r="E31" s="195"/>
      <c r="F31" s="195"/>
      <c r="G31" s="195"/>
      <c r="H31" s="210"/>
      <c r="I31" s="211"/>
    </row>
    <row r="32" spans="1:9" x14ac:dyDescent="0.25">
      <c r="A32" s="178" t="s">
        <v>81</v>
      </c>
      <c r="B32" s="179"/>
      <c r="C32" s="179"/>
      <c r="D32" s="179"/>
      <c r="E32" s="179"/>
      <c r="F32" s="179"/>
      <c r="G32" s="179"/>
      <c r="H32" s="154">
        <v>15270.62</v>
      </c>
      <c r="I32" s="155"/>
    </row>
    <row r="33" spans="1:9" ht="15.75" thickBot="1" x14ac:dyDescent="0.3">
      <c r="A33" s="190" t="s">
        <v>82</v>
      </c>
      <c r="B33" s="191"/>
      <c r="C33" s="191"/>
      <c r="D33" s="191"/>
      <c r="E33" s="191"/>
      <c r="F33" s="191"/>
      <c r="G33" s="191"/>
      <c r="H33" s="192">
        <v>8350.0400000000009</v>
      </c>
      <c r="I33" s="193"/>
    </row>
    <row r="34" spans="1:9" ht="15.75" thickBot="1" x14ac:dyDescent="0.3">
      <c r="A34" s="98"/>
      <c r="B34" s="99"/>
      <c r="C34" s="99"/>
      <c r="D34" s="99"/>
      <c r="E34" s="99"/>
      <c r="F34" s="99"/>
      <c r="G34" s="99"/>
      <c r="H34" s="126"/>
      <c r="I34" s="128"/>
    </row>
    <row r="35" spans="1:9" ht="15.75" thickBot="1" x14ac:dyDescent="0.3">
      <c r="A35" s="59" t="s">
        <v>14</v>
      </c>
      <c r="B35" s="60"/>
      <c r="C35" s="60"/>
      <c r="D35" s="60"/>
      <c r="E35" s="60"/>
      <c r="F35" s="60"/>
      <c r="G35" s="61"/>
      <c r="H35" s="14">
        <f>H10+H29</f>
        <v>148117.88999999998</v>
      </c>
      <c r="I35" s="15"/>
    </row>
    <row r="36" spans="1:9" x14ac:dyDescent="0.25">
      <c r="A36" s="64"/>
      <c r="B36" s="65"/>
      <c r="C36" s="65"/>
      <c r="D36" s="65"/>
      <c r="E36" s="65"/>
      <c r="F36" s="65"/>
      <c r="G36" s="65"/>
      <c r="H36" s="120"/>
      <c r="I36" s="121"/>
    </row>
    <row r="37" spans="1:9" x14ac:dyDescent="0.25">
      <c r="A37" s="16" t="s">
        <v>85</v>
      </c>
      <c r="B37" s="17"/>
      <c r="C37" s="17"/>
      <c r="D37" s="17"/>
      <c r="E37" s="17"/>
      <c r="F37" s="17"/>
      <c r="G37" s="17"/>
      <c r="H37" s="46">
        <f>H4+H27-H10</f>
        <v>25406.25</v>
      </c>
      <c r="I37" s="47"/>
    </row>
    <row r="38" spans="1:9" x14ac:dyDescent="0.25">
      <c r="A38" s="16" t="s">
        <v>111</v>
      </c>
      <c r="B38" s="17"/>
      <c r="C38" s="17"/>
      <c r="D38" s="17"/>
      <c r="E38" s="17"/>
      <c r="F38" s="17"/>
      <c r="G38" s="17"/>
      <c r="H38" s="46">
        <f>H6+H7+H8</f>
        <v>73192.070000000007</v>
      </c>
      <c r="I38" s="47"/>
    </row>
    <row r="39" spans="1:9" x14ac:dyDescent="0.25">
      <c r="A39" s="157" t="s">
        <v>104</v>
      </c>
      <c r="B39" s="17"/>
      <c r="C39" s="17"/>
      <c r="D39" s="17"/>
      <c r="E39" s="17"/>
      <c r="F39" s="17"/>
      <c r="G39" s="17"/>
      <c r="H39" s="46">
        <f>H32-H33</f>
        <v>6920.58</v>
      </c>
      <c r="I39" s="47"/>
    </row>
    <row r="40" spans="1:9" x14ac:dyDescent="0.25">
      <c r="A40" s="16"/>
      <c r="B40" s="17"/>
      <c r="C40" s="17"/>
      <c r="D40" s="17"/>
      <c r="E40" s="17"/>
      <c r="F40" s="17"/>
      <c r="G40" s="17"/>
      <c r="H40" s="197"/>
      <c r="I40" s="198"/>
    </row>
    <row r="41" spans="1:9" x14ac:dyDescent="0.25">
      <c r="A41" s="26" t="s">
        <v>16</v>
      </c>
      <c r="B41" s="27"/>
      <c r="C41" s="27"/>
      <c r="D41" s="27"/>
      <c r="E41" s="27"/>
      <c r="F41" s="27"/>
      <c r="G41" s="27"/>
      <c r="H41" s="208">
        <v>13.5</v>
      </c>
      <c r="I41" s="209"/>
    </row>
    <row r="42" spans="1:9" ht="15.75" thickBot="1" x14ac:dyDescent="0.3">
      <c r="A42" s="83" t="s">
        <v>54</v>
      </c>
      <c r="B42" s="84"/>
      <c r="C42" s="84"/>
      <c r="D42" s="84"/>
      <c r="E42" s="84"/>
      <c r="F42" s="84"/>
      <c r="G42" s="84"/>
      <c r="H42" s="123">
        <f>(H29/H7+H10/H27+H32/H33)*H41</f>
        <v>38.133456241262387</v>
      </c>
      <c r="I42" s="124"/>
    </row>
    <row r="46" spans="1:9" x14ac:dyDescent="0.25">
      <c r="A46" s="77" t="s">
        <v>19</v>
      </c>
      <c r="B46" s="77"/>
      <c r="C46" s="77"/>
      <c r="G46" s="77" t="s">
        <v>20</v>
      </c>
      <c r="H46" s="77"/>
      <c r="I46" s="77"/>
    </row>
  </sheetData>
  <mergeCells count="82">
    <mergeCell ref="H28:I28"/>
    <mergeCell ref="A31:G31"/>
    <mergeCell ref="H31:I31"/>
    <mergeCell ref="A39:G39"/>
    <mergeCell ref="H39:I39"/>
    <mergeCell ref="A34:G34"/>
    <mergeCell ref="H19:I19"/>
    <mergeCell ref="A38:G38"/>
    <mergeCell ref="H38:I38"/>
    <mergeCell ref="A32:G32"/>
    <mergeCell ref="H32:I32"/>
    <mergeCell ref="A33:G33"/>
    <mergeCell ref="H33:I33"/>
    <mergeCell ref="A35:G35"/>
    <mergeCell ref="H35:I35"/>
    <mergeCell ref="A36:G36"/>
    <mergeCell ref="A27:G27"/>
    <mergeCell ref="H27:I27"/>
    <mergeCell ref="A29:G29"/>
    <mergeCell ref="H29:I29"/>
    <mergeCell ref="A37:G37"/>
    <mergeCell ref="H37:I37"/>
    <mergeCell ref="A25:G25"/>
    <mergeCell ref="H25:I25"/>
    <mergeCell ref="H24:I24"/>
    <mergeCell ref="A46:C46"/>
    <mergeCell ref="G46:I46"/>
    <mergeCell ref="A41:G41"/>
    <mergeCell ref="H41:I41"/>
    <mergeCell ref="A42:G42"/>
    <mergeCell ref="H42:I42"/>
    <mergeCell ref="A40:G40"/>
    <mergeCell ref="H40:I40"/>
    <mergeCell ref="H34:I34"/>
    <mergeCell ref="A30:G30"/>
    <mergeCell ref="H30:I30"/>
    <mergeCell ref="H36:I36"/>
    <mergeCell ref="A28:G28"/>
    <mergeCell ref="A17:G17"/>
    <mergeCell ref="H17:I17"/>
    <mergeCell ref="A18:G18"/>
    <mergeCell ref="H18:I18"/>
    <mergeCell ref="A26:G26"/>
    <mergeCell ref="H26:I26"/>
    <mergeCell ref="A21:G21"/>
    <mergeCell ref="H21:I21"/>
    <mergeCell ref="A22:G22"/>
    <mergeCell ref="H22:I22"/>
    <mergeCell ref="A23:G23"/>
    <mergeCell ref="H23:I23"/>
    <mergeCell ref="A24:G24"/>
    <mergeCell ref="A20:G20"/>
    <mergeCell ref="H20:I20"/>
    <mergeCell ref="A19:G19"/>
    <mergeCell ref="A5:G5"/>
    <mergeCell ref="H5:I5"/>
    <mergeCell ref="A6:G6"/>
    <mergeCell ref="A8:G8"/>
    <mergeCell ref="A9:G9"/>
    <mergeCell ref="H9:I9"/>
    <mergeCell ref="H8:I8"/>
    <mergeCell ref="H6:I6"/>
    <mergeCell ref="A7:G7"/>
    <mergeCell ref="H7:I7"/>
    <mergeCell ref="A1:I1"/>
    <mergeCell ref="C2:F2"/>
    <mergeCell ref="A3:G3"/>
    <mergeCell ref="H3:I3"/>
    <mergeCell ref="A4:G4"/>
    <mergeCell ref="H4:I4"/>
    <mergeCell ref="A10:G10"/>
    <mergeCell ref="H10:I10"/>
    <mergeCell ref="A14:G14"/>
    <mergeCell ref="H14:I14"/>
    <mergeCell ref="A15:G16"/>
    <mergeCell ref="A11:G11"/>
    <mergeCell ref="H11:I11"/>
    <mergeCell ref="A12:G12"/>
    <mergeCell ref="H12:I12"/>
    <mergeCell ref="A13:G13"/>
    <mergeCell ref="H13:I13"/>
    <mergeCell ref="H15:I1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H7" sqref="H7:I7"/>
    </sheetView>
  </sheetViews>
  <sheetFormatPr defaultRowHeight="15" x14ac:dyDescent="0.25"/>
  <sheetData>
    <row r="1" spans="1:9" ht="18.75" x14ac:dyDescent="0.3">
      <c r="A1" s="9" t="s">
        <v>27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C2" s="115" t="s">
        <v>106</v>
      </c>
      <c r="D2" s="115"/>
      <c r="E2" s="115"/>
      <c r="F2" s="115"/>
    </row>
    <row r="3" spans="1:9" ht="15.75" thickBot="1" x14ac:dyDescent="0.3">
      <c r="A3" s="11"/>
      <c r="B3" s="12"/>
      <c r="C3" s="12"/>
      <c r="D3" s="12"/>
      <c r="E3" s="12"/>
      <c r="F3" s="12"/>
      <c r="G3" s="13"/>
      <c r="H3" s="19" t="s">
        <v>2</v>
      </c>
      <c r="I3" s="20"/>
    </row>
    <row r="4" spans="1:9" x14ac:dyDescent="0.25">
      <c r="A4" s="43" t="s">
        <v>86</v>
      </c>
      <c r="B4" s="44"/>
      <c r="C4" s="44"/>
      <c r="D4" s="44"/>
      <c r="E4" s="44"/>
      <c r="F4" s="44"/>
      <c r="G4" s="157"/>
      <c r="H4" s="213">
        <v>113621.79</v>
      </c>
      <c r="I4" s="214"/>
    </row>
    <row r="5" spans="1:9" x14ac:dyDescent="0.25">
      <c r="A5" s="31"/>
      <c r="B5" s="122"/>
      <c r="C5" s="122"/>
      <c r="D5" s="122"/>
      <c r="E5" s="122"/>
      <c r="F5" s="122"/>
      <c r="G5" s="32"/>
      <c r="H5" s="29"/>
      <c r="I5" s="30"/>
    </row>
    <row r="6" spans="1:9" x14ac:dyDescent="0.25">
      <c r="A6" s="16" t="s">
        <v>78</v>
      </c>
      <c r="B6" s="17"/>
      <c r="C6" s="17"/>
      <c r="D6" s="17"/>
      <c r="E6" s="17"/>
      <c r="F6" s="17"/>
      <c r="G6" s="17"/>
      <c r="H6" s="176">
        <v>256500.11</v>
      </c>
      <c r="I6" s="175"/>
    </row>
    <row r="7" spans="1:9" x14ac:dyDescent="0.25">
      <c r="A7" s="43" t="s">
        <v>67</v>
      </c>
      <c r="B7" s="44"/>
      <c r="C7" s="44"/>
      <c r="D7" s="44"/>
      <c r="E7" s="44"/>
      <c r="F7" s="44"/>
      <c r="G7" s="157"/>
      <c r="H7" s="113">
        <v>19278.47</v>
      </c>
      <c r="I7" s="114"/>
    </row>
    <row r="8" spans="1:9" x14ac:dyDescent="0.25">
      <c r="A8" s="21" t="s">
        <v>53</v>
      </c>
      <c r="B8" s="22"/>
      <c r="C8" s="22"/>
      <c r="D8" s="22"/>
      <c r="E8" s="22"/>
      <c r="F8" s="22"/>
      <c r="G8" s="23"/>
      <c r="H8" s="7">
        <v>0</v>
      </c>
      <c r="I8" s="8"/>
    </row>
    <row r="9" spans="1:9" ht="15.75" thickBot="1" x14ac:dyDescent="0.3">
      <c r="A9" s="21"/>
      <c r="B9" s="22"/>
      <c r="C9" s="22"/>
      <c r="D9" s="22"/>
      <c r="E9" s="22"/>
      <c r="F9" s="22"/>
      <c r="G9" s="156"/>
      <c r="H9" s="24"/>
      <c r="I9" s="25"/>
    </row>
    <row r="10" spans="1:9" ht="15.75" thickBot="1" x14ac:dyDescent="0.3">
      <c r="A10" s="33" t="s">
        <v>64</v>
      </c>
      <c r="B10" s="34"/>
      <c r="C10" s="34"/>
      <c r="D10" s="34"/>
      <c r="E10" s="34"/>
      <c r="F10" s="34"/>
      <c r="G10" s="158"/>
      <c r="H10" s="36">
        <f>H11+H12+H13+H14+H15+H17+H18+H30+H20+H21+H22+H23+H24+H25+H26+H19</f>
        <v>98342.77</v>
      </c>
      <c r="I10" s="147"/>
    </row>
    <row r="11" spans="1:9" x14ac:dyDescent="0.25">
      <c r="A11" s="38" t="s">
        <v>59</v>
      </c>
      <c r="B11" s="39"/>
      <c r="C11" s="39"/>
      <c r="D11" s="39"/>
      <c r="E11" s="39"/>
      <c r="F11" s="39"/>
      <c r="G11" s="39"/>
      <c r="H11" s="41">
        <v>0</v>
      </c>
      <c r="I11" s="42"/>
    </row>
    <row r="12" spans="1:9" x14ac:dyDescent="0.25">
      <c r="A12" s="21" t="s">
        <v>4</v>
      </c>
      <c r="B12" s="22"/>
      <c r="C12" s="22"/>
      <c r="D12" s="22"/>
      <c r="E12" s="22"/>
      <c r="F12" s="22"/>
      <c r="G12" s="156"/>
      <c r="H12" s="24"/>
      <c r="I12" s="25"/>
    </row>
    <row r="13" spans="1:9" x14ac:dyDescent="0.25">
      <c r="A13" s="21" t="s">
        <v>5</v>
      </c>
      <c r="B13" s="22"/>
      <c r="C13" s="22"/>
      <c r="D13" s="22"/>
      <c r="E13" s="22"/>
      <c r="F13" s="22"/>
      <c r="G13" s="156"/>
      <c r="H13" s="24"/>
      <c r="I13" s="25"/>
    </row>
    <row r="14" spans="1:9" x14ac:dyDescent="0.25">
      <c r="A14" s="21" t="s">
        <v>6</v>
      </c>
      <c r="B14" s="22"/>
      <c r="C14" s="22"/>
      <c r="D14" s="22"/>
      <c r="E14" s="22"/>
      <c r="F14" s="22"/>
      <c r="G14" s="156"/>
      <c r="H14" s="24">
        <v>1114.22</v>
      </c>
      <c r="I14" s="25"/>
    </row>
    <row r="15" spans="1:9" x14ac:dyDescent="0.25">
      <c r="A15" s="51" t="s">
        <v>7</v>
      </c>
      <c r="B15" s="52"/>
      <c r="C15" s="52"/>
      <c r="D15" s="52"/>
      <c r="E15" s="52"/>
      <c r="F15" s="52"/>
      <c r="G15" s="159"/>
      <c r="H15" s="24"/>
      <c r="I15" s="25"/>
    </row>
    <row r="16" spans="1:9" x14ac:dyDescent="0.25">
      <c r="A16" s="51"/>
      <c r="B16" s="52"/>
      <c r="C16" s="52"/>
      <c r="D16" s="52"/>
      <c r="E16" s="52"/>
      <c r="F16" s="52"/>
      <c r="G16" s="159"/>
      <c r="H16" s="24"/>
      <c r="I16" s="25"/>
    </row>
    <row r="17" spans="1:9" x14ac:dyDescent="0.25">
      <c r="A17" s="21" t="s">
        <v>9</v>
      </c>
      <c r="B17" s="22"/>
      <c r="C17" s="22"/>
      <c r="D17" s="22"/>
      <c r="E17" s="22"/>
      <c r="F17" s="22"/>
      <c r="G17" s="156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160"/>
      <c r="H18" s="24">
        <v>0</v>
      </c>
      <c r="I18" s="25"/>
    </row>
    <row r="19" spans="1:9" x14ac:dyDescent="0.25">
      <c r="A19" s="21" t="s">
        <v>52</v>
      </c>
      <c r="B19" s="22"/>
      <c r="C19" s="22"/>
      <c r="D19" s="22"/>
      <c r="E19" s="22"/>
      <c r="F19" s="22"/>
      <c r="G19" s="156"/>
      <c r="H19" s="29"/>
      <c r="I19" s="30"/>
    </row>
    <row r="20" spans="1:9" x14ac:dyDescent="0.25">
      <c r="A20" s="26" t="s">
        <v>11</v>
      </c>
      <c r="B20" s="27"/>
      <c r="C20" s="27"/>
      <c r="D20" s="27"/>
      <c r="E20" s="27"/>
      <c r="F20" s="27"/>
      <c r="G20" s="27"/>
      <c r="H20" s="7">
        <v>3582.11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7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7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7"/>
      <c r="H23" s="7">
        <v>14971.5</v>
      </c>
      <c r="I23" s="8"/>
    </row>
    <row r="24" spans="1:9" x14ac:dyDescent="0.25">
      <c r="A24" s="26" t="s">
        <v>50</v>
      </c>
      <c r="B24" s="27"/>
      <c r="C24" s="27"/>
      <c r="D24" s="27"/>
      <c r="E24" s="27"/>
      <c r="F24" s="27"/>
      <c r="G24" s="27"/>
      <c r="H24" s="29">
        <v>59020.98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7"/>
      <c r="H25" s="57">
        <v>18119.439999999999</v>
      </c>
      <c r="I25" s="5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0"/>
      <c r="H26" s="72">
        <v>1534.52</v>
      </c>
      <c r="I26" s="73"/>
    </row>
    <row r="27" spans="1:9" s="1" customFormat="1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67">
        <v>78764.429999999993</v>
      </c>
      <c r="I27" s="68"/>
    </row>
    <row r="28" spans="1:9" ht="15.75" thickBot="1" x14ac:dyDescent="0.3">
      <c r="A28" s="11"/>
      <c r="B28" s="12"/>
      <c r="C28" s="12"/>
      <c r="D28" s="12"/>
      <c r="E28" s="12"/>
      <c r="F28" s="12"/>
      <c r="G28" s="13"/>
      <c r="H28" s="11"/>
      <c r="I28" s="13"/>
    </row>
    <row r="29" spans="1:9" ht="15.75" thickBot="1" x14ac:dyDescent="0.3">
      <c r="A29" s="59" t="s">
        <v>140</v>
      </c>
      <c r="B29" s="60"/>
      <c r="C29" s="60"/>
      <c r="D29" s="60"/>
      <c r="E29" s="60"/>
      <c r="F29" s="60"/>
      <c r="G29" s="60"/>
      <c r="H29" s="62">
        <f>H31</f>
        <v>480</v>
      </c>
      <c r="I29" s="63"/>
    </row>
    <row r="30" spans="1:9" x14ac:dyDescent="0.25">
      <c r="A30" s="38" t="s">
        <v>141</v>
      </c>
      <c r="B30" s="39"/>
      <c r="C30" s="39"/>
      <c r="D30" s="39"/>
      <c r="E30" s="39"/>
      <c r="F30" s="39"/>
      <c r="G30" s="40"/>
      <c r="H30" s="120"/>
      <c r="I30" s="121"/>
    </row>
    <row r="31" spans="1:9" ht="15.75" thickBot="1" x14ac:dyDescent="0.3">
      <c r="A31" s="4" t="s">
        <v>112</v>
      </c>
      <c r="B31" s="5"/>
      <c r="C31" s="5"/>
      <c r="D31" s="5"/>
      <c r="E31" s="5"/>
      <c r="F31" s="5"/>
      <c r="G31" s="6"/>
      <c r="H31" s="93">
        <v>480</v>
      </c>
      <c r="I31" s="94"/>
    </row>
    <row r="32" spans="1:9" ht="15.75" thickBot="1" x14ac:dyDescent="0.3">
      <c r="A32" s="59" t="s">
        <v>14</v>
      </c>
      <c r="B32" s="60"/>
      <c r="C32" s="60"/>
      <c r="D32" s="60"/>
      <c r="E32" s="60"/>
      <c r="F32" s="60"/>
      <c r="G32" s="60"/>
      <c r="H32" s="62">
        <f>H10+H29</f>
        <v>98822.77</v>
      </c>
      <c r="I32" s="15"/>
    </row>
    <row r="33" spans="1:9" x14ac:dyDescent="0.25">
      <c r="A33" s="57"/>
      <c r="B33" s="212"/>
      <c r="C33" s="212"/>
      <c r="D33" s="212"/>
      <c r="E33" s="212"/>
      <c r="F33" s="212"/>
      <c r="G33" s="212"/>
      <c r="H33" s="109"/>
      <c r="I33" s="110"/>
    </row>
    <row r="34" spans="1:9" x14ac:dyDescent="0.25">
      <c r="A34" s="43" t="s">
        <v>110</v>
      </c>
      <c r="B34" s="44"/>
      <c r="C34" s="44"/>
      <c r="D34" s="44"/>
      <c r="E34" s="44"/>
      <c r="F34" s="44"/>
      <c r="G34" s="157"/>
      <c r="H34" s="111">
        <f>H4+H10-H27</f>
        <v>133200.13</v>
      </c>
      <c r="I34" s="112"/>
    </row>
    <row r="35" spans="1:9" x14ac:dyDescent="0.25">
      <c r="A35" s="43" t="s">
        <v>80</v>
      </c>
      <c r="B35" s="44"/>
      <c r="C35" s="44"/>
      <c r="D35" s="44"/>
      <c r="E35" s="44"/>
      <c r="F35" s="44"/>
      <c r="G35" s="157"/>
      <c r="H35" s="46">
        <f>H6+H7+H8-H29</f>
        <v>275298.57999999996</v>
      </c>
      <c r="I35" s="47"/>
    </row>
    <row r="36" spans="1:9" x14ac:dyDescent="0.25">
      <c r="A36" s="31"/>
      <c r="B36" s="122"/>
      <c r="C36" s="122"/>
      <c r="D36" s="122"/>
      <c r="E36" s="122"/>
      <c r="F36" s="122"/>
      <c r="G36" s="122"/>
      <c r="H36" s="31"/>
      <c r="I36" s="32"/>
    </row>
    <row r="37" spans="1:9" x14ac:dyDescent="0.25">
      <c r="A37" s="43" t="s">
        <v>15</v>
      </c>
      <c r="B37" s="44"/>
      <c r="C37" s="44"/>
      <c r="D37" s="44"/>
      <c r="E37" s="44"/>
      <c r="F37" s="44"/>
      <c r="G37" s="157"/>
      <c r="H37" s="24"/>
      <c r="I37" s="25"/>
    </row>
    <row r="38" spans="1:9" x14ac:dyDescent="0.25">
      <c r="A38" s="26" t="s">
        <v>16</v>
      </c>
      <c r="B38" s="27"/>
      <c r="C38" s="27"/>
      <c r="D38" s="27"/>
      <c r="E38" s="27"/>
      <c r="F38" s="27"/>
      <c r="G38" s="27"/>
      <c r="H38" s="197">
        <v>15</v>
      </c>
      <c r="I38" s="198"/>
    </row>
    <row r="39" spans="1:9" ht="15.75" thickBot="1" x14ac:dyDescent="0.3">
      <c r="A39" s="83" t="s">
        <v>54</v>
      </c>
      <c r="B39" s="84"/>
      <c r="C39" s="84"/>
      <c r="D39" s="84"/>
      <c r="E39" s="84"/>
      <c r="F39" s="84"/>
      <c r="G39" s="84"/>
      <c r="H39" s="123">
        <f>(H10/H27+H29/H7)*H38</f>
        <v>19.101998032427741</v>
      </c>
      <c r="I39" s="124"/>
    </row>
    <row r="42" spans="1:9" x14ac:dyDescent="0.25">
      <c r="A42" s="77" t="s">
        <v>19</v>
      </c>
      <c r="B42" s="77"/>
      <c r="C42" s="77"/>
      <c r="G42" s="77" t="s">
        <v>20</v>
      </c>
      <c r="H42" s="77"/>
      <c r="I42" s="77"/>
    </row>
  </sheetData>
  <mergeCells count="76"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  <mergeCell ref="A7:G7"/>
    <mergeCell ref="H7:I7"/>
    <mergeCell ref="A9:G9"/>
    <mergeCell ref="H9:I9"/>
    <mergeCell ref="A14:G14"/>
    <mergeCell ref="H14:I14"/>
    <mergeCell ref="A10:G10"/>
    <mergeCell ref="H10:I10"/>
    <mergeCell ref="A21:G21"/>
    <mergeCell ref="H21:I21"/>
    <mergeCell ref="A27:G27"/>
    <mergeCell ref="H27:I27"/>
    <mergeCell ref="A11:G11"/>
    <mergeCell ref="H11:I11"/>
    <mergeCell ref="A12:G12"/>
    <mergeCell ref="H12:I12"/>
    <mergeCell ref="A13:G13"/>
    <mergeCell ref="H13:I13"/>
    <mergeCell ref="H15:I16"/>
    <mergeCell ref="A17:G17"/>
    <mergeCell ref="H17:I17"/>
    <mergeCell ref="A18:G18"/>
    <mergeCell ref="H18:I18"/>
    <mergeCell ref="A15:G16"/>
    <mergeCell ref="A25:G25"/>
    <mergeCell ref="H25:I25"/>
    <mergeCell ref="A26:G26"/>
    <mergeCell ref="H26:I26"/>
    <mergeCell ref="A8:G8"/>
    <mergeCell ref="H8:I8"/>
    <mergeCell ref="A22:G22"/>
    <mergeCell ref="H22:I22"/>
    <mergeCell ref="A23:G23"/>
    <mergeCell ref="H23:I23"/>
    <mergeCell ref="A24:G24"/>
    <mergeCell ref="H24:I24"/>
    <mergeCell ref="A20:G20"/>
    <mergeCell ref="H20:I20"/>
    <mergeCell ref="A19:G19"/>
    <mergeCell ref="H19:I19"/>
    <mergeCell ref="A28:G28"/>
    <mergeCell ref="H28:I28"/>
    <mergeCell ref="A39:G39"/>
    <mergeCell ref="H39:I39"/>
    <mergeCell ref="A32:G32"/>
    <mergeCell ref="H32:I32"/>
    <mergeCell ref="A33:G33"/>
    <mergeCell ref="H33:I33"/>
    <mergeCell ref="A34:G34"/>
    <mergeCell ref="H34:I34"/>
    <mergeCell ref="A36:G36"/>
    <mergeCell ref="H36:I36"/>
    <mergeCell ref="A37:G37"/>
    <mergeCell ref="H37:I37"/>
    <mergeCell ref="A35:G35"/>
    <mergeCell ref="H35:I35"/>
    <mergeCell ref="A42:C42"/>
    <mergeCell ref="G42:I42"/>
    <mergeCell ref="A38:G38"/>
    <mergeCell ref="H38:I38"/>
    <mergeCell ref="A29:G29"/>
    <mergeCell ref="H29:I29"/>
    <mergeCell ref="A31:G31"/>
    <mergeCell ref="H31:I31"/>
    <mergeCell ref="A30:G30"/>
    <mergeCell ref="H30:I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L12" sqref="L12"/>
    </sheetView>
  </sheetViews>
  <sheetFormatPr defaultRowHeight="15" x14ac:dyDescent="0.25"/>
  <sheetData>
    <row r="1" spans="1:11" ht="18.75" x14ac:dyDescent="0.3">
      <c r="A1" s="9" t="s">
        <v>35</v>
      </c>
      <c r="B1" s="9"/>
      <c r="C1" s="9"/>
      <c r="D1" s="9"/>
      <c r="E1" s="9"/>
      <c r="F1" s="9"/>
      <c r="G1" s="9"/>
      <c r="H1" s="9"/>
      <c r="I1" s="9"/>
    </row>
    <row r="2" spans="1:11" ht="15.75" thickBot="1" x14ac:dyDescent="0.3">
      <c r="C2" s="115" t="s">
        <v>76</v>
      </c>
      <c r="D2" s="115"/>
      <c r="E2" s="115"/>
      <c r="F2" s="115"/>
    </row>
    <row r="3" spans="1:11" ht="15.75" thickBot="1" x14ac:dyDescent="0.3">
      <c r="A3" s="11"/>
      <c r="B3" s="12"/>
      <c r="C3" s="12"/>
      <c r="D3" s="12"/>
      <c r="E3" s="12"/>
      <c r="F3" s="12"/>
      <c r="G3" s="12"/>
      <c r="H3" s="14" t="s">
        <v>2</v>
      </c>
      <c r="I3" s="15"/>
    </row>
    <row r="4" spans="1:11" x14ac:dyDescent="0.25">
      <c r="A4" s="16" t="s">
        <v>77</v>
      </c>
      <c r="B4" s="17"/>
      <c r="C4" s="17"/>
      <c r="D4" s="17"/>
      <c r="E4" s="17"/>
      <c r="F4" s="17"/>
      <c r="G4" s="17"/>
      <c r="H4" s="19">
        <v>152028.41</v>
      </c>
      <c r="I4" s="20"/>
    </row>
    <row r="5" spans="1:11" x14ac:dyDescent="0.25">
      <c r="A5" s="31"/>
      <c r="B5" s="122"/>
      <c r="C5" s="122"/>
      <c r="D5" s="122"/>
      <c r="E5" s="122"/>
      <c r="F5" s="122"/>
      <c r="G5" s="32"/>
      <c r="H5" s="31"/>
      <c r="I5" s="32"/>
    </row>
    <row r="6" spans="1:11" x14ac:dyDescent="0.25">
      <c r="A6" s="16" t="s">
        <v>113</v>
      </c>
      <c r="B6" s="17"/>
      <c r="C6" s="17"/>
      <c r="D6" s="17"/>
      <c r="E6" s="17"/>
      <c r="F6" s="17"/>
      <c r="G6" s="17"/>
      <c r="H6" s="31">
        <v>45077.34</v>
      </c>
      <c r="I6" s="32"/>
    </row>
    <row r="7" spans="1:11" x14ac:dyDescent="0.25">
      <c r="A7" s="43" t="s">
        <v>67</v>
      </c>
      <c r="B7" s="44"/>
      <c r="C7" s="44"/>
      <c r="D7" s="44"/>
      <c r="E7" s="44"/>
      <c r="F7" s="44"/>
      <c r="G7" s="157"/>
      <c r="H7" s="81">
        <v>14932.52</v>
      </c>
      <c r="I7" s="82"/>
    </row>
    <row r="8" spans="1:11" x14ac:dyDescent="0.25">
      <c r="A8" s="21" t="s">
        <v>53</v>
      </c>
      <c r="B8" s="22"/>
      <c r="C8" s="22"/>
      <c r="D8" s="22"/>
      <c r="E8" s="22"/>
      <c r="F8" s="22"/>
      <c r="G8" s="23"/>
      <c r="H8" s="7">
        <v>4020</v>
      </c>
      <c r="I8" s="8"/>
    </row>
    <row r="9" spans="1:11" ht="15.75" thickBot="1" x14ac:dyDescent="0.3">
      <c r="A9" s="21"/>
      <c r="B9" s="22"/>
      <c r="C9" s="22"/>
      <c r="D9" s="22"/>
      <c r="E9" s="22"/>
      <c r="F9" s="22"/>
      <c r="G9" s="156"/>
      <c r="H9" s="24"/>
      <c r="I9" s="25"/>
    </row>
    <row r="10" spans="1:11" ht="15.75" thickBot="1" x14ac:dyDescent="0.3">
      <c r="A10" s="33" t="s">
        <v>64</v>
      </c>
      <c r="B10" s="34"/>
      <c r="C10" s="34"/>
      <c r="D10" s="34"/>
      <c r="E10" s="34"/>
      <c r="F10" s="34"/>
      <c r="G10" s="158"/>
      <c r="H10" s="221">
        <f>H11+H12+H13+H14+H15+H17+H18+H30+H20+H21+H22+H23+H24+H25+H26+H19</f>
        <v>65230.33</v>
      </c>
      <c r="I10" s="222"/>
    </row>
    <row r="11" spans="1:11" x14ac:dyDescent="0.25">
      <c r="A11" s="38" t="s">
        <v>59</v>
      </c>
      <c r="B11" s="39"/>
      <c r="C11" s="39"/>
      <c r="D11" s="39"/>
      <c r="E11" s="39"/>
      <c r="F11" s="39"/>
      <c r="G11" s="39"/>
      <c r="H11" s="116">
        <v>320</v>
      </c>
      <c r="I11" s="117"/>
      <c r="K11" s="1"/>
    </row>
    <row r="12" spans="1:11" x14ac:dyDescent="0.25">
      <c r="A12" s="21" t="s">
        <v>4</v>
      </c>
      <c r="B12" s="22"/>
      <c r="C12" s="22"/>
      <c r="D12" s="22"/>
      <c r="E12" s="22"/>
      <c r="F12" s="22"/>
      <c r="G12" s="156"/>
      <c r="H12" s="24"/>
      <c r="I12" s="25"/>
    </row>
    <row r="13" spans="1:11" x14ac:dyDescent="0.25">
      <c r="A13" s="21" t="s">
        <v>5</v>
      </c>
      <c r="B13" s="22"/>
      <c r="C13" s="22"/>
      <c r="D13" s="22"/>
      <c r="E13" s="22"/>
      <c r="F13" s="22"/>
      <c r="G13" s="156"/>
      <c r="H13" s="24"/>
      <c r="I13" s="25"/>
    </row>
    <row r="14" spans="1:11" x14ac:dyDescent="0.25">
      <c r="A14" s="21" t="s">
        <v>6</v>
      </c>
      <c r="B14" s="22"/>
      <c r="C14" s="22"/>
      <c r="D14" s="22"/>
      <c r="E14" s="22"/>
      <c r="F14" s="22"/>
      <c r="G14" s="156"/>
      <c r="H14" s="24">
        <v>1114.22</v>
      </c>
      <c r="I14" s="25"/>
    </row>
    <row r="15" spans="1:11" x14ac:dyDescent="0.25">
      <c r="A15" s="51" t="s">
        <v>7</v>
      </c>
      <c r="B15" s="52"/>
      <c r="C15" s="52"/>
      <c r="D15" s="52"/>
      <c r="E15" s="52"/>
      <c r="F15" s="52"/>
      <c r="G15" s="159"/>
      <c r="H15" s="217"/>
      <c r="I15" s="218"/>
    </row>
    <row r="16" spans="1:11" x14ac:dyDescent="0.25">
      <c r="A16" s="51"/>
      <c r="B16" s="52"/>
      <c r="C16" s="52"/>
      <c r="D16" s="52"/>
      <c r="E16" s="52"/>
      <c r="F16" s="52"/>
      <c r="G16" s="159"/>
      <c r="H16" s="219"/>
      <c r="I16" s="220"/>
    </row>
    <row r="17" spans="1:9" x14ac:dyDescent="0.25">
      <c r="A17" s="21" t="s">
        <v>9</v>
      </c>
      <c r="B17" s="22"/>
      <c r="C17" s="22"/>
      <c r="D17" s="22"/>
      <c r="E17" s="22"/>
      <c r="F17" s="22"/>
      <c r="G17" s="156"/>
      <c r="H17" s="24"/>
      <c r="I17" s="25"/>
    </row>
    <row r="18" spans="1:9" x14ac:dyDescent="0.25">
      <c r="A18" s="54" t="s">
        <v>0</v>
      </c>
      <c r="B18" s="55"/>
      <c r="C18" s="55"/>
      <c r="D18" s="55"/>
      <c r="E18" s="55"/>
      <c r="F18" s="55"/>
      <c r="G18" s="160"/>
      <c r="H18" s="24">
        <v>0</v>
      </c>
      <c r="I18" s="25"/>
    </row>
    <row r="19" spans="1:9" x14ac:dyDescent="0.25">
      <c r="A19" s="21" t="s">
        <v>52</v>
      </c>
      <c r="B19" s="22"/>
      <c r="C19" s="22"/>
      <c r="D19" s="22"/>
      <c r="E19" s="22"/>
      <c r="F19" s="22"/>
      <c r="G19" s="156"/>
      <c r="H19" s="29">
        <v>1016.16</v>
      </c>
      <c r="I19" s="30"/>
    </row>
    <row r="20" spans="1:9" x14ac:dyDescent="0.25">
      <c r="A20" s="26" t="s">
        <v>11</v>
      </c>
      <c r="B20" s="27"/>
      <c r="C20" s="27"/>
      <c r="D20" s="27"/>
      <c r="E20" s="27"/>
      <c r="F20" s="27"/>
      <c r="G20" s="27"/>
      <c r="H20" s="7">
        <v>2355.36</v>
      </c>
      <c r="I20" s="8"/>
    </row>
    <row r="21" spans="1:9" x14ac:dyDescent="0.25">
      <c r="A21" s="26" t="s">
        <v>17</v>
      </c>
      <c r="B21" s="27"/>
      <c r="C21" s="27"/>
      <c r="D21" s="27"/>
      <c r="E21" s="27"/>
      <c r="F21" s="27"/>
      <c r="G21" s="27"/>
      <c r="H21" s="29"/>
      <c r="I21" s="30"/>
    </row>
    <row r="22" spans="1:9" x14ac:dyDescent="0.25">
      <c r="A22" s="26" t="s">
        <v>18</v>
      </c>
      <c r="B22" s="27"/>
      <c r="C22" s="27"/>
      <c r="D22" s="27"/>
      <c r="E22" s="27"/>
      <c r="F22" s="27"/>
      <c r="G22" s="27"/>
      <c r="H22" s="57"/>
      <c r="I22" s="58"/>
    </row>
    <row r="23" spans="1:9" x14ac:dyDescent="0.25">
      <c r="A23" s="26" t="s">
        <v>12</v>
      </c>
      <c r="B23" s="27"/>
      <c r="C23" s="27"/>
      <c r="D23" s="27"/>
      <c r="E23" s="27"/>
      <c r="F23" s="27"/>
      <c r="G23" s="27"/>
      <c r="H23" s="7">
        <v>12623.77</v>
      </c>
      <c r="I23" s="8"/>
    </row>
    <row r="24" spans="1:9" x14ac:dyDescent="0.25">
      <c r="A24" s="26" t="s">
        <v>50</v>
      </c>
      <c r="B24" s="27"/>
      <c r="C24" s="27"/>
      <c r="D24" s="27"/>
      <c r="E24" s="27"/>
      <c r="F24" s="27"/>
      <c r="G24" s="27"/>
      <c r="H24" s="29">
        <v>2355.36</v>
      </c>
      <c r="I24" s="30"/>
    </row>
    <row r="25" spans="1:9" x14ac:dyDescent="0.25">
      <c r="A25" s="26" t="s">
        <v>13</v>
      </c>
      <c r="B25" s="27"/>
      <c r="C25" s="27"/>
      <c r="D25" s="27"/>
      <c r="E25" s="27"/>
      <c r="F25" s="27"/>
      <c r="G25" s="27"/>
      <c r="H25" s="57">
        <v>43910.94</v>
      </c>
      <c r="I25" s="58"/>
    </row>
    <row r="26" spans="1:9" ht="15.75" thickBot="1" x14ac:dyDescent="0.3">
      <c r="A26" s="69" t="s">
        <v>49</v>
      </c>
      <c r="B26" s="70"/>
      <c r="C26" s="70"/>
      <c r="D26" s="70"/>
      <c r="E26" s="70"/>
      <c r="F26" s="70"/>
      <c r="G26" s="70"/>
      <c r="H26" s="72">
        <v>1534.52</v>
      </c>
      <c r="I26" s="73"/>
    </row>
    <row r="27" spans="1:9" s="1" customFormat="1" ht="15.75" thickBot="1" x14ac:dyDescent="0.3">
      <c r="A27" s="33" t="s">
        <v>63</v>
      </c>
      <c r="B27" s="34"/>
      <c r="C27" s="34"/>
      <c r="D27" s="34"/>
      <c r="E27" s="34"/>
      <c r="F27" s="34"/>
      <c r="G27" s="35"/>
      <c r="H27" s="67">
        <v>60465.79</v>
      </c>
      <c r="I27" s="68"/>
    </row>
    <row r="28" spans="1:9" ht="15.75" thickBot="1" x14ac:dyDescent="0.3">
      <c r="A28" s="126"/>
      <c r="B28" s="127"/>
      <c r="C28" s="127"/>
      <c r="D28" s="127"/>
      <c r="E28" s="127"/>
      <c r="F28" s="127"/>
      <c r="G28" s="128"/>
      <c r="H28" s="126"/>
      <c r="I28" s="128"/>
    </row>
    <row r="29" spans="1:9" ht="15.75" thickBot="1" x14ac:dyDescent="0.3">
      <c r="A29" s="59" t="s">
        <v>144</v>
      </c>
      <c r="B29" s="60"/>
      <c r="C29" s="60"/>
      <c r="D29" s="60"/>
      <c r="E29" s="60"/>
      <c r="F29" s="60"/>
      <c r="G29" s="60"/>
      <c r="H29" s="62">
        <f>H30</f>
        <v>0</v>
      </c>
      <c r="I29" s="15"/>
    </row>
    <row r="30" spans="1:9" x14ac:dyDescent="0.25">
      <c r="A30" s="161" t="s">
        <v>75</v>
      </c>
      <c r="B30" s="162"/>
      <c r="C30" s="162"/>
      <c r="D30" s="162"/>
      <c r="E30" s="162"/>
      <c r="F30" s="162"/>
      <c r="G30" s="162"/>
      <c r="H30" s="145"/>
      <c r="I30" s="146"/>
    </row>
    <row r="31" spans="1:9" ht="15.75" thickBot="1" x14ac:dyDescent="0.3">
      <c r="A31" s="194"/>
      <c r="B31" s="195"/>
      <c r="C31" s="195"/>
      <c r="D31" s="195"/>
      <c r="E31" s="195"/>
      <c r="F31" s="195"/>
      <c r="G31" s="196"/>
      <c r="H31" s="164"/>
      <c r="I31" s="165"/>
    </row>
    <row r="32" spans="1:9" x14ac:dyDescent="0.25">
      <c r="A32" s="178" t="s">
        <v>81</v>
      </c>
      <c r="B32" s="179"/>
      <c r="C32" s="179"/>
      <c r="D32" s="179"/>
      <c r="E32" s="179"/>
      <c r="F32" s="179"/>
      <c r="G32" s="179"/>
      <c r="H32" s="154">
        <v>7324.8</v>
      </c>
      <c r="I32" s="155"/>
    </row>
    <row r="33" spans="1:9" ht="15.75" thickBot="1" x14ac:dyDescent="0.3">
      <c r="A33" s="190" t="s">
        <v>82</v>
      </c>
      <c r="B33" s="191"/>
      <c r="C33" s="191"/>
      <c r="D33" s="191"/>
      <c r="E33" s="191"/>
      <c r="F33" s="191"/>
      <c r="G33" s="191"/>
      <c r="H33" s="192">
        <v>3206.63</v>
      </c>
      <c r="I33" s="193"/>
    </row>
    <row r="34" spans="1:9" ht="15.75" thickBot="1" x14ac:dyDescent="0.3">
      <c r="A34" s="131"/>
      <c r="B34" s="132"/>
      <c r="C34" s="132"/>
      <c r="D34" s="132"/>
      <c r="E34" s="132"/>
      <c r="F34" s="132"/>
      <c r="G34" s="133"/>
      <c r="H34" s="129"/>
      <c r="I34" s="130"/>
    </row>
    <row r="35" spans="1:9" ht="15.75" thickBot="1" x14ac:dyDescent="0.3">
      <c r="A35" s="59" t="s">
        <v>14</v>
      </c>
      <c r="B35" s="60"/>
      <c r="C35" s="60"/>
      <c r="D35" s="60"/>
      <c r="E35" s="60"/>
      <c r="F35" s="60"/>
      <c r="G35" s="60"/>
      <c r="H35" s="215">
        <f>H10+H29</f>
        <v>65230.33</v>
      </c>
      <c r="I35" s="216"/>
    </row>
    <row r="36" spans="1:9" x14ac:dyDescent="0.25">
      <c r="A36" s="64"/>
      <c r="B36" s="65"/>
      <c r="C36" s="65"/>
      <c r="D36" s="65"/>
      <c r="E36" s="65"/>
      <c r="F36" s="65"/>
      <c r="G36" s="65"/>
      <c r="H36" s="109"/>
      <c r="I36" s="110"/>
    </row>
    <row r="37" spans="1:9" x14ac:dyDescent="0.25">
      <c r="A37" s="16" t="s">
        <v>79</v>
      </c>
      <c r="B37" s="17"/>
      <c r="C37" s="17"/>
      <c r="D37" s="17"/>
      <c r="E37" s="17"/>
      <c r="F37" s="17"/>
      <c r="G37" s="17"/>
      <c r="H37" s="46">
        <f>H4+H10-H27</f>
        <v>156792.94999999998</v>
      </c>
      <c r="I37" s="47"/>
    </row>
    <row r="38" spans="1:9" x14ac:dyDescent="0.25">
      <c r="A38" s="16" t="s">
        <v>114</v>
      </c>
      <c r="B38" s="17"/>
      <c r="C38" s="17"/>
      <c r="D38" s="17"/>
      <c r="E38" s="17"/>
      <c r="F38" s="17"/>
      <c r="G38" s="17"/>
      <c r="H38" s="46">
        <f>H6+H7+H8-H29</f>
        <v>64029.86</v>
      </c>
      <c r="I38" s="47"/>
    </row>
    <row r="39" spans="1:9" x14ac:dyDescent="0.25">
      <c r="A39" s="157" t="s">
        <v>104</v>
      </c>
      <c r="B39" s="17"/>
      <c r="C39" s="17"/>
      <c r="D39" s="17"/>
      <c r="E39" s="17"/>
      <c r="F39" s="17"/>
      <c r="G39" s="17"/>
      <c r="H39" s="46">
        <f>H32-H33</f>
        <v>4118.17</v>
      </c>
      <c r="I39" s="47"/>
    </row>
    <row r="40" spans="1:9" x14ac:dyDescent="0.25">
      <c r="A40" s="43"/>
      <c r="B40" s="44"/>
      <c r="C40" s="44"/>
      <c r="D40" s="44"/>
      <c r="E40" s="44"/>
      <c r="F40" s="44"/>
      <c r="G40" s="157"/>
      <c r="H40" s="31"/>
      <c r="I40" s="32"/>
    </row>
    <row r="41" spans="1:9" x14ac:dyDescent="0.25">
      <c r="A41" s="21" t="s">
        <v>15</v>
      </c>
      <c r="B41" s="22"/>
      <c r="C41" s="22"/>
      <c r="D41" s="22"/>
      <c r="E41" s="22"/>
      <c r="F41" s="22"/>
      <c r="G41" s="156"/>
      <c r="H41" s="24"/>
      <c r="I41" s="25"/>
    </row>
    <row r="42" spans="1:9" x14ac:dyDescent="0.25">
      <c r="A42" s="26" t="s">
        <v>16</v>
      </c>
      <c r="B42" s="27"/>
      <c r="C42" s="27"/>
      <c r="D42" s="27"/>
      <c r="E42" s="27"/>
      <c r="F42" s="27"/>
      <c r="G42" s="27"/>
      <c r="H42" s="46">
        <v>14</v>
      </c>
      <c r="I42" s="47"/>
    </row>
    <row r="43" spans="1:9" ht="15.75" thickBot="1" x14ac:dyDescent="0.3">
      <c r="A43" s="83" t="s">
        <v>54</v>
      </c>
      <c r="B43" s="84"/>
      <c r="C43" s="84"/>
      <c r="D43" s="84"/>
      <c r="E43" s="84"/>
      <c r="F43" s="84"/>
      <c r="G43" s="84"/>
      <c r="H43" s="123">
        <f>(H10/H27+H29/H7+H32/H33)*H42</f>
        <v>47.082903941869915</v>
      </c>
      <c r="I43" s="124"/>
    </row>
    <row r="46" spans="1:9" x14ac:dyDescent="0.25">
      <c r="A46" s="77" t="s">
        <v>19</v>
      </c>
      <c r="B46" s="77"/>
      <c r="C46" s="77"/>
      <c r="G46" s="77" t="s">
        <v>20</v>
      </c>
      <c r="H46" s="77"/>
      <c r="I46" s="77"/>
    </row>
  </sheetData>
  <mergeCells count="84"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  <mergeCell ref="A7:G7"/>
    <mergeCell ref="H7:I7"/>
    <mergeCell ref="A9:G9"/>
    <mergeCell ref="H9:I9"/>
    <mergeCell ref="A27:G27"/>
    <mergeCell ref="H27:I27"/>
    <mergeCell ref="H15:I16"/>
    <mergeCell ref="A17:G17"/>
    <mergeCell ref="H17:I17"/>
    <mergeCell ref="A10:G10"/>
    <mergeCell ref="H10:I10"/>
    <mergeCell ref="A14:G14"/>
    <mergeCell ref="H14:I14"/>
    <mergeCell ref="A15:G16"/>
    <mergeCell ref="A11:G11"/>
    <mergeCell ref="H11:I11"/>
    <mergeCell ref="A12:G12"/>
    <mergeCell ref="H12:I12"/>
    <mergeCell ref="A13:G13"/>
    <mergeCell ref="H13:I13"/>
    <mergeCell ref="A18:G18"/>
    <mergeCell ref="H18:I18"/>
    <mergeCell ref="A30:G30"/>
    <mergeCell ref="H30:I30"/>
    <mergeCell ref="A20:G20"/>
    <mergeCell ref="H20:I20"/>
    <mergeCell ref="A19:G19"/>
    <mergeCell ref="A21:G21"/>
    <mergeCell ref="H21:I21"/>
    <mergeCell ref="A22:G22"/>
    <mergeCell ref="H22:I22"/>
    <mergeCell ref="A23:G23"/>
    <mergeCell ref="H23:I23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46:C46"/>
    <mergeCell ref="G46:I46"/>
    <mergeCell ref="A8:G8"/>
    <mergeCell ref="H8:I8"/>
    <mergeCell ref="H19:I19"/>
    <mergeCell ref="A40:G40"/>
    <mergeCell ref="H40:I40"/>
    <mergeCell ref="A41:G41"/>
    <mergeCell ref="H41:I41"/>
    <mergeCell ref="A42:G42"/>
    <mergeCell ref="H42:I42"/>
    <mergeCell ref="A38:G38"/>
    <mergeCell ref="H38:I38"/>
    <mergeCell ref="A35:G35"/>
    <mergeCell ref="H35:I35"/>
    <mergeCell ref="A36:G36"/>
    <mergeCell ref="A32:G32"/>
    <mergeCell ref="H32:I32"/>
    <mergeCell ref="A33:G33"/>
    <mergeCell ref="H33:I33"/>
    <mergeCell ref="A31:G31"/>
    <mergeCell ref="H31:I31"/>
    <mergeCell ref="H39:I39"/>
    <mergeCell ref="A34:G34"/>
    <mergeCell ref="H34:I34"/>
    <mergeCell ref="A43:G43"/>
    <mergeCell ref="H43:I43"/>
    <mergeCell ref="H36:I36"/>
    <mergeCell ref="A37:G37"/>
    <mergeCell ref="H37:I37"/>
    <mergeCell ref="A39:G3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Крас 41А </vt:lpstr>
      <vt:lpstr>Цв бул 31 </vt:lpstr>
      <vt:lpstr>Пир 34 1</vt:lpstr>
      <vt:lpstr>пирог 6А</vt:lpstr>
      <vt:lpstr>гаг 44</vt:lpstr>
      <vt:lpstr>Гаг 25 </vt:lpstr>
      <vt:lpstr>Гуков 10 </vt:lpstr>
      <vt:lpstr>Полт 19 6 </vt:lpstr>
      <vt:lpstr>Пирог 34 2 </vt:lpstr>
      <vt:lpstr>Красн 39</vt:lpstr>
      <vt:lpstr>Гаг 20 </vt:lpstr>
      <vt:lpstr>Гаг 23</vt:lpstr>
      <vt:lpstr>Гаг 29А </vt:lpstr>
      <vt:lpstr>Гаг 48 </vt:lpstr>
      <vt:lpstr>Гаг 50</vt:lpstr>
      <vt:lpstr>Гаг 62</vt:lpstr>
      <vt:lpstr>Карл Л 13</vt:lpstr>
      <vt:lpstr>Крас 15 </vt:lpstr>
      <vt:lpstr>Крас 39А </vt:lpstr>
      <vt:lpstr>Новос 13</vt:lpstr>
      <vt:lpstr>Чайк 31</vt:lpstr>
      <vt:lpstr>Чайк 33 </vt:lpstr>
      <vt:lpstr>Гаг40 </vt:lpstr>
      <vt:lpstr>Пирог 20 </vt:lpstr>
      <vt:lpstr>Цвет бул.44 </vt:lpstr>
      <vt:lpstr>Виног 224 9</vt:lpstr>
      <vt:lpstr>Красн 13</vt:lpstr>
      <vt:lpstr>Цве бул 11</vt:lpstr>
      <vt:lpstr>Чайк 6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777</cp:lastModifiedBy>
  <cp:lastPrinted>2017-12-08T08:39:16Z</cp:lastPrinted>
  <dcterms:created xsi:type="dcterms:W3CDTF">2014-09-05T04:32:54Z</dcterms:created>
  <dcterms:modified xsi:type="dcterms:W3CDTF">2017-12-08T10:57:35Z</dcterms:modified>
</cp:coreProperties>
</file>